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DDDBAC12-79C6-4CBE-8914-9A4607E686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&amp;M" sheetId="1" r:id="rId1"/>
  </sheets>
  <definedNames>
    <definedName name="_xlnm.Print_Area" localSheetId="0">'R&amp;M'!$A$1:$W$339</definedName>
    <definedName name="_xlnm.Print_Titles" localSheetId="0">'R&amp;M'!$1:$3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G7" i="1"/>
  <c r="G6" i="1"/>
</calcChain>
</file>

<file path=xl/sharedStrings.xml><?xml version="1.0" encoding="utf-8"?>
<sst xmlns="http://schemas.openxmlformats.org/spreadsheetml/2006/main" count="1001" uniqueCount="607">
  <si>
    <t/>
  </si>
  <si>
    <t>Figures Finalised as at 2026/01/30</t>
  </si>
  <si>
    <t>MONTHLY REPAIRS AND MAINTENANCE EXPENDITURE FOR THE 2nd Quarter Ended 31 December 2025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</si>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</sst>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view="pageBreakPreview" zoomScale="60" zoomScaleNormal="100" workbookViewId="0">
      <selection activeCell="Z6" sqref="Z6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3" customHeight="1" x14ac:dyDescent="0.3">
      <c r="A4" s="10"/>
      <c r="B4" s="11" t="s">
        <v>594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3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customHeight="1" x14ac:dyDescent="0.3">
      <c r="A6" s="14" t="s">
        <v>14</v>
      </c>
      <c r="B6" s="15" t="s">
        <v>15</v>
      </c>
      <c r="C6" s="16" t="s">
        <v>16</v>
      </c>
      <c r="D6" s="23">
        <v>501903108</v>
      </c>
      <c r="E6" s="24">
        <v>501903930</v>
      </c>
      <c r="F6" s="24">
        <v>202707083</v>
      </c>
      <c r="G6" s="31">
        <f>IF(($D6       =0),0,($F6       /$D6       ))</f>
        <v>0.40387692319291235</v>
      </c>
      <c r="H6" s="23">
        <v>7184867</v>
      </c>
      <c r="I6" s="24">
        <v>30994198</v>
      </c>
      <c r="J6" s="24">
        <v>30789449</v>
      </c>
      <c r="K6" s="23">
        <v>68968514</v>
      </c>
      <c r="L6" s="23">
        <v>39572592</v>
      </c>
      <c r="M6" s="24">
        <v>34821041</v>
      </c>
      <c r="N6" s="24">
        <v>59344936</v>
      </c>
      <c r="O6" s="23">
        <v>133738569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customHeight="1" x14ac:dyDescent="0.3">
      <c r="A7" s="14" t="s">
        <v>14</v>
      </c>
      <c r="B7" s="15" t="s">
        <v>17</v>
      </c>
      <c r="C7" s="16" t="s">
        <v>18</v>
      </c>
      <c r="D7" s="23">
        <v>740533570</v>
      </c>
      <c r="E7" s="24">
        <v>740533570</v>
      </c>
      <c r="F7" s="24">
        <v>61705951</v>
      </c>
      <c r="G7" s="31">
        <f>IF(($D7       =0),0,($F7       /$D7       ))</f>
        <v>8.3326338602043387E-2</v>
      </c>
      <c r="H7" s="23">
        <v>19167803</v>
      </c>
      <c r="I7" s="24">
        <v>0</v>
      </c>
      <c r="J7" s="24">
        <v>42538148</v>
      </c>
      <c r="K7" s="23">
        <v>61705951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3" customHeight="1" x14ac:dyDescent="0.3">
      <c r="A8" s="17" t="s">
        <v>0</v>
      </c>
      <c r="B8" s="18" t="s">
        <v>19</v>
      </c>
      <c r="C8" s="19" t="s">
        <v>0</v>
      </c>
      <c r="D8" s="25">
        <f>SUM(D6:D7)</f>
        <v>1242436678</v>
      </c>
      <c r="E8" s="26">
        <f>SUM(E6:E7)</f>
        <v>1242437500</v>
      </c>
      <c r="F8" s="26">
        <f>SUM(F6:F7)</f>
        <v>264413034</v>
      </c>
      <c r="G8" s="32">
        <f>IF(($D8       =0),0,($F8       /$D8       ))</f>
        <v>0.21281811675556475</v>
      </c>
      <c r="H8" s="25">
        <f t="shared" ref="H8:W8" si="0">SUM(H6:H7)</f>
        <v>26352670</v>
      </c>
      <c r="I8" s="26">
        <f t="shared" si="0"/>
        <v>30994198</v>
      </c>
      <c r="J8" s="26">
        <f t="shared" si="0"/>
        <v>73327597</v>
      </c>
      <c r="K8" s="25">
        <f t="shared" si="0"/>
        <v>130674465</v>
      </c>
      <c r="L8" s="25">
        <f t="shared" si="0"/>
        <v>39572592</v>
      </c>
      <c r="M8" s="26">
        <f t="shared" si="0"/>
        <v>34821041</v>
      </c>
      <c r="N8" s="26">
        <f t="shared" si="0"/>
        <v>59344936</v>
      </c>
      <c r="O8" s="25">
        <f t="shared" si="0"/>
        <v>133738569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customHeight="1" x14ac:dyDescent="0.3">
      <c r="A9" s="14" t="s">
        <v>20</v>
      </c>
      <c r="B9" s="15" t="s">
        <v>21</v>
      </c>
      <c r="C9" s="16" t="s">
        <v>22</v>
      </c>
      <c r="D9" s="23">
        <v>46784055</v>
      </c>
      <c r="E9" s="24">
        <v>46784055</v>
      </c>
      <c r="F9" s="24">
        <v>8540184</v>
      </c>
      <c r="G9" s="31">
        <f>IF(($D9       =0),0,($F9       /$D9       ))</f>
        <v>0.18254475803775452</v>
      </c>
      <c r="H9" s="23">
        <v>69748</v>
      </c>
      <c r="I9" s="24">
        <v>783446</v>
      </c>
      <c r="J9" s="24">
        <v>873374</v>
      </c>
      <c r="K9" s="23">
        <v>1726568</v>
      </c>
      <c r="L9" s="23">
        <v>646778</v>
      </c>
      <c r="M9" s="24">
        <v>0</v>
      </c>
      <c r="N9" s="24">
        <v>6166838</v>
      </c>
      <c r="O9" s="23">
        <v>6813616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customHeight="1" x14ac:dyDescent="0.3">
      <c r="A10" s="14" t="s">
        <v>20</v>
      </c>
      <c r="B10" s="15" t="s">
        <v>23</v>
      </c>
      <c r="C10" s="16" t="s">
        <v>24</v>
      </c>
      <c r="D10" s="23">
        <v>7559303</v>
      </c>
      <c r="E10" s="24">
        <v>8225977</v>
      </c>
      <c r="F10" s="24">
        <v>2871008</v>
      </c>
      <c r="G10" s="31">
        <f t="shared" ref="G10:G52" si="1">IF(($D10      =0),0,($F10      /$D10      ))</f>
        <v>0.37979797872899129</v>
      </c>
      <c r="H10" s="23">
        <v>26254</v>
      </c>
      <c r="I10" s="24">
        <v>543480</v>
      </c>
      <c r="J10" s="24">
        <v>397513</v>
      </c>
      <c r="K10" s="23">
        <v>967247</v>
      </c>
      <c r="L10" s="23">
        <v>618443</v>
      </c>
      <c r="M10" s="24">
        <v>209699</v>
      </c>
      <c r="N10" s="24">
        <v>1075619</v>
      </c>
      <c r="O10" s="23">
        <v>1903761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customHeight="1" x14ac:dyDescent="0.3">
      <c r="A11" s="14" t="s">
        <v>20</v>
      </c>
      <c r="B11" s="15" t="s">
        <v>25</v>
      </c>
      <c r="C11" s="16" t="s">
        <v>26</v>
      </c>
      <c r="D11" s="23">
        <v>15973200</v>
      </c>
      <c r="E11" s="24">
        <v>15973200</v>
      </c>
      <c r="F11" s="24">
        <v>2679715</v>
      </c>
      <c r="G11" s="31">
        <f t="shared" si="1"/>
        <v>0.16776319084466482</v>
      </c>
      <c r="H11" s="23">
        <v>322922</v>
      </c>
      <c r="I11" s="24">
        <v>1185882</v>
      </c>
      <c r="J11" s="24">
        <v>1449959</v>
      </c>
      <c r="K11" s="23">
        <v>2958763</v>
      </c>
      <c r="L11" s="23">
        <v>318774</v>
      </c>
      <c r="M11" s="24">
        <v>100924</v>
      </c>
      <c r="N11" s="24">
        <v>-698746</v>
      </c>
      <c r="O11" s="23">
        <v>-279048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customHeight="1" x14ac:dyDescent="0.3">
      <c r="A12" s="14" t="s">
        <v>20</v>
      </c>
      <c r="B12" s="15" t="s">
        <v>27</v>
      </c>
      <c r="C12" s="16" t="s">
        <v>28</v>
      </c>
      <c r="D12" s="23">
        <v>51561570</v>
      </c>
      <c r="E12" s="24">
        <v>51561570</v>
      </c>
      <c r="F12" s="24">
        <v>29817657</v>
      </c>
      <c r="G12" s="31">
        <f t="shared" si="1"/>
        <v>0.57829226301681658</v>
      </c>
      <c r="H12" s="23">
        <v>5918691</v>
      </c>
      <c r="I12" s="24">
        <v>2096323</v>
      </c>
      <c r="J12" s="24">
        <v>4337931</v>
      </c>
      <c r="K12" s="23">
        <v>12352945</v>
      </c>
      <c r="L12" s="23">
        <v>8153493</v>
      </c>
      <c r="M12" s="24">
        <v>5326819</v>
      </c>
      <c r="N12" s="24">
        <v>3984400</v>
      </c>
      <c r="O12" s="23">
        <v>17464712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customHeight="1" x14ac:dyDescent="0.3">
      <c r="A13" s="14" t="s">
        <v>20</v>
      </c>
      <c r="B13" s="15" t="s">
        <v>29</v>
      </c>
      <c r="C13" s="16" t="s">
        <v>30</v>
      </c>
      <c r="D13" s="23">
        <v>10779130</v>
      </c>
      <c r="E13" s="24">
        <v>10779130</v>
      </c>
      <c r="F13" s="24">
        <v>3773044</v>
      </c>
      <c r="G13" s="31">
        <f t="shared" si="1"/>
        <v>0.35003233099517306</v>
      </c>
      <c r="H13" s="23">
        <v>109223</v>
      </c>
      <c r="I13" s="24">
        <v>2229373</v>
      </c>
      <c r="J13" s="24">
        <v>374857</v>
      </c>
      <c r="K13" s="23">
        <v>2713453</v>
      </c>
      <c r="L13" s="23">
        <v>275713</v>
      </c>
      <c r="M13" s="24">
        <v>518241</v>
      </c>
      <c r="N13" s="24">
        <v>265637</v>
      </c>
      <c r="O13" s="23">
        <v>1059591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customHeight="1" x14ac:dyDescent="0.3">
      <c r="A14" s="14" t="s">
        <v>20</v>
      </c>
      <c r="B14" s="15" t="s">
        <v>31</v>
      </c>
      <c r="C14" s="16" t="s">
        <v>32</v>
      </c>
      <c r="D14" s="23">
        <v>231646191</v>
      </c>
      <c r="E14" s="24">
        <v>187729768</v>
      </c>
      <c r="F14" s="24">
        <v>86874322</v>
      </c>
      <c r="G14" s="31">
        <f t="shared" si="1"/>
        <v>0.37503022011702319</v>
      </c>
      <c r="H14" s="23">
        <v>11077011</v>
      </c>
      <c r="I14" s="24">
        <v>13231674</v>
      </c>
      <c r="J14" s="24">
        <v>13223565</v>
      </c>
      <c r="K14" s="23">
        <v>37532250</v>
      </c>
      <c r="L14" s="23">
        <v>13247518</v>
      </c>
      <c r="M14" s="24">
        <v>19344332</v>
      </c>
      <c r="N14" s="24">
        <v>16750222</v>
      </c>
      <c r="O14" s="23">
        <v>49342072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customHeight="1" x14ac:dyDescent="0.3">
      <c r="A15" s="14" t="s">
        <v>20</v>
      </c>
      <c r="B15" s="15" t="s">
        <v>33</v>
      </c>
      <c r="C15" s="16" t="s">
        <v>34</v>
      </c>
      <c r="D15" s="23">
        <v>9794304</v>
      </c>
      <c r="E15" s="24">
        <v>9794304</v>
      </c>
      <c r="F15" s="24">
        <v>1295174</v>
      </c>
      <c r="G15" s="31">
        <f t="shared" si="1"/>
        <v>0.13223747190203614</v>
      </c>
      <c r="H15" s="23">
        <v>0</v>
      </c>
      <c r="I15" s="24">
        <v>402912</v>
      </c>
      <c r="J15" s="24">
        <v>315698</v>
      </c>
      <c r="K15" s="23">
        <v>718610</v>
      </c>
      <c r="L15" s="23">
        <v>134691</v>
      </c>
      <c r="M15" s="24">
        <v>401424</v>
      </c>
      <c r="N15" s="24">
        <v>40449</v>
      </c>
      <c r="O15" s="23">
        <v>576564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customHeight="1" x14ac:dyDescent="0.3">
      <c r="A16" s="14" t="s">
        <v>35</v>
      </c>
      <c r="B16" s="15" t="s">
        <v>36</v>
      </c>
      <c r="C16" s="16" t="s">
        <v>37</v>
      </c>
      <c r="D16" s="23">
        <v>945000</v>
      </c>
      <c r="E16" s="24">
        <v>945000</v>
      </c>
      <c r="F16" s="24">
        <v>338958</v>
      </c>
      <c r="G16" s="31">
        <f t="shared" si="1"/>
        <v>0.35868571428571427</v>
      </c>
      <c r="H16" s="23">
        <v>17793</v>
      </c>
      <c r="I16" s="24">
        <v>30782</v>
      </c>
      <c r="J16" s="24">
        <v>88266</v>
      </c>
      <c r="K16" s="23">
        <v>136841</v>
      </c>
      <c r="L16" s="23">
        <v>78532</v>
      </c>
      <c r="M16" s="24">
        <v>89262</v>
      </c>
      <c r="N16" s="24">
        <v>34323</v>
      </c>
      <c r="O16" s="23">
        <v>202117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3" customHeight="1" x14ac:dyDescent="0.3">
      <c r="A17" s="17" t="s">
        <v>0</v>
      </c>
      <c r="B17" s="18" t="s">
        <v>38</v>
      </c>
      <c r="C17" s="19" t="s">
        <v>0</v>
      </c>
      <c r="D17" s="25">
        <f>SUM(D9:D16)</f>
        <v>375042753</v>
      </c>
      <c r="E17" s="26">
        <f>SUM(E9:E16)</f>
        <v>331793004</v>
      </c>
      <c r="F17" s="26">
        <f>SUM(F9:F16)</f>
        <v>136190062</v>
      </c>
      <c r="G17" s="32">
        <f t="shared" si="1"/>
        <v>0.3631320987023578</v>
      </c>
      <c r="H17" s="25">
        <f t="shared" ref="H17:W17" si="2">SUM(H9:H16)</f>
        <v>17541642</v>
      </c>
      <c r="I17" s="26">
        <f t="shared" si="2"/>
        <v>20503872</v>
      </c>
      <c r="J17" s="26">
        <f t="shared" si="2"/>
        <v>21061163</v>
      </c>
      <c r="K17" s="25">
        <f t="shared" si="2"/>
        <v>59106677</v>
      </c>
      <c r="L17" s="25">
        <f t="shared" si="2"/>
        <v>23473942</v>
      </c>
      <c r="M17" s="26">
        <f t="shared" si="2"/>
        <v>25990701</v>
      </c>
      <c r="N17" s="26">
        <f t="shared" si="2"/>
        <v>27618742</v>
      </c>
      <c r="O17" s="25">
        <f t="shared" si="2"/>
        <v>77083385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customHeight="1" x14ac:dyDescent="0.3">
      <c r="A18" s="14" t="s">
        <v>20</v>
      </c>
      <c r="B18" s="15" t="s">
        <v>39</v>
      </c>
      <c r="C18" s="16" t="s">
        <v>40</v>
      </c>
      <c r="D18" s="23">
        <v>77499000</v>
      </c>
      <c r="E18" s="24">
        <v>77499000</v>
      </c>
      <c r="F18" s="24">
        <v>38872089</v>
      </c>
      <c r="G18" s="31">
        <f t="shared" si="1"/>
        <v>0.50158181395888979</v>
      </c>
      <c r="H18" s="23">
        <v>827254</v>
      </c>
      <c r="I18" s="24">
        <v>7036473</v>
      </c>
      <c r="J18" s="24">
        <v>7617905</v>
      </c>
      <c r="K18" s="23">
        <v>15481632</v>
      </c>
      <c r="L18" s="23">
        <v>11451849</v>
      </c>
      <c r="M18" s="24">
        <v>2670467</v>
      </c>
      <c r="N18" s="24">
        <v>9268141</v>
      </c>
      <c r="O18" s="23">
        <v>23390457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customHeight="1" x14ac:dyDescent="0.3">
      <c r="A19" s="14" t="s">
        <v>20</v>
      </c>
      <c r="B19" s="15" t="s">
        <v>41</v>
      </c>
      <c r="C19" s="16" t="s">
        <v>42</v>
      </c>
      <c r="D19" s="23">
        <v>26640000</v>
      </c>
      <c r="E19" s="24">
        <v>22464481</v>
      </c>
      <c r="F19" s="24">
        <v>12308342</v>
      </c>
      <c r="G19" s="31">
        <f t="shared" si="1"/>
        <v>0.46202484984984987</v>
      </c>
      <c r="H19" s="23">
        <v>6245</v>
      </c>
      <c r="I19" s="24">
        <v>528900</v>
      </c>
      <c r="J19" s="24">
        <v>1715907</v>
      </c>
      <c r="K19" s="23">
        <v>2251052</v>
      </c>
      <c r="L19" s="23">
        <v>7424532</v>
      </c>
      <c r="M19" s="24">
        <v>2582431</v>
      </c>
      <c r="N19" s="24">
        <v>50327</v>
      </c>
      <c r="O19" s="23">
        <v>10057290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customHeight="1" x14ac:dyDescent="0.3">
      <c r="A20" s="14" t="s">
        <v>20</v>
      </c>
      <c r="B20" s="15" t="s">
        <v>43</v>
      </c>
      <c r="C20" s="16" t="s">
        <v>44</v>
      </c>
      <c r="D20" s="23">
        <v>300000</v>
      </c>
      <c r="E20" s="24">
        <v>1500000</v>
      </c>
      <c r="F20" s="24">
        <v>874956</v>
      </c>
      <c r="G20" s="31">
        <f t="shared" si="1"/>
        <v>2.9165199999999998</v>
      </c>
      <c r="H20" s="23">
        <v>323</v>
      </c>
      <c r="I20" s="24">
        <v>326</v>
      </c>
      <c r="J20" s="24">
        <v>598</v>
      </c>
      <c r="K20" s="23">
        <v>1247</v>
      </c>
      <c r="L20" s="23">
        <v>860009</v>
      </c>
      <c r="M20" s="24">
        <v>4815</v>
      </c>
      <c r="N20" s="24">
        <v>8885</v>
      </c>
      <c r="O20" s="23">
        <v>873709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customHeight="1" x14ac:dyDescent="0.3">
      <c r="A21" s="14" t="s">
        <v>20</v>
      </c>
      <c r="B21" s="15" t="s">
        <v>45</v>
      </c>
      <c r="C21" s="16" t="s">
        <v>46</v>
      </c>
      <c r="D21" s="23">
        <v>2975000</v>
      </c>
      <c r="E21" s="24">
        <v>2975000</v>
      </c>
      <c r="F21" s="24">
        <v>1725891</v>
      </c>
      <c r="G21" s="31">
        <f t="shared" si="1"/>
        <v>0.58013142857142852</v>
      </c>
      <c r="H21" s="23">
        <v>243546</v>
      </c>
      <c r="I21" s="24">
        <v>349294</v>
      </c>
      <c r="J21" s="24">
        <v>107731</v>
      </c>
      <c r="K21" s="23">
        <v>700571</v>
      </c>
      <c r="L21" s="23">
        <v>710150</v>
      </c>
      <c r="M21" s="24">
        <v>200572</v>
      </c>
      <c r="N21" s="24">
        <v>114598</v>
      </c>
      <c r="O21" s="23">
        <v>1025320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customHeight="1" x14ac:dyDescent="0.3">
      <c r="A22" s="14" t="s">
        <v>20</v>
      </c>
      <c r="B22" s="15" t="s">
        <v>47</v>
      </c>
      <c r="C22" s="16" t="s">
        <v>48</v>
      </c>
      <c r="D22" s="23">
        <v>17826901</v>
      </c>
      <c r="E22" s="24">
        <v>17826901</v>
      </c>
      <c r="F22" s="24">
        <v>9974665</v>
      </c>
      <c r="G22" s="31">
        <f t="shared" si="1"/>
        <v>0.55952882668726323</v>
      </c>
      <c r="H22" s="23">
        <v>61345</v>
      </c>
      <c r="I22" s="24">
        <v>2661449</v>
      </c>
      <c r="J22" s="24">
        <v>2392031</v>
      </c>
      <c r="K22" s="23">
        <v>5114825</v>
      </c>
      <c r="L22" s="23">
        <v>866638</v>
      </c>
      <c r="M22" s="24">
        <v>2431546</v>
      </c>
      <c r="N22" s="24">
        <v>1561656</v>
      </c>
      <c r="O22" s="23">
        <v>4859840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customHeight="1" x14ac:dyDescent="0.3">
      <c r="A23" s="14" t="s">
        <v>20</v>
      </c>
      <c r="B23" s="15" t="s">
        <v>49</v>
      </c>
      <c r="C23" s="16" t="s">
        <v>50</v>
      </c>
      <c r="D23" s="23">
        <v>12853043</v>
      </c>
      <c r="E23" s="24">
        <v>12853043</v>
      </c>
      <c r="F23" s="24">
        <v>5860637</v>
      </c>
      <c r="G23" s="31">
        <f t="shared" si="1"/>
        <v>0.45597272179047404</v>
      </c>
      <c r="H23" s="23">
        <v>167751</v>
      </c>
      <c r="I23" s="24">
        <v>457509</v>
      </c>
      <c r="J23" s="24">
        <v>108166</v>
      </c>
      <c r="K23" s="23">
        <v>733426</v>
      </c>
      <c r="L23" s="23">
        <v>795457</v>
      </c>
      <c r="M23" s="24">
        <v>1006380</v>
      </c>
      <c r="N23" s="24">
        <v>3325374</v>
      </c>
      <c r="O23" s="23">
        <v>5127211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customHeight="1" x14ac:dyDescent="0.3">
      <c r="A24" s="14" t="s">
        <v>35</v>
      </c>
      <c r="B24" s="15" t="s">
        <v>51</v>
      </c>
      <c r="C24" s="16" t="s">
        <v>52</v>
      </c>
      <c r="D24" s="23">
        <v>77206126</v>
      </c>
      <c r="E24" s="24">
        <v>77061226</v>
      </c>
      <c r="F24" s="24">
        <v>20232276</v>
      </c>
      <c r="G24" s="31">
        <f t="shared" si="1"/>
        <v>0.26205531928904191</v>
      </c>
      <c r="H24" s="23">
        <v>0</v>
      </c>
      <c r="I24" s="24">
        <v>1486910</v>
      </c>
      <c r="J24" s="24">
        <v>2997532</v>
      </c>
      <c r="K24" s="23">
        <v>4484442</v>
      </c>
      <c r="L24" s="23">
        <v>2347126</v>
      </c>
      <c r="M24" s="24">
        <v>2927374</v>
      </c>
      <c r="N24" s="24">
        <v>10473334</v>
      </c>
      <c r="O24" s="23">
        <v>15747834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3" customHeight="1" x14ac:dyDescent="0.3">
      <c r="A25" s="17" t="s">
        <v>0</v>
      </c>
      <c r="B25" s="18" t="s">
        <v>53</v>
      </c>
      <c r="C25" s="19" t="s">
        <v>0</v>
      </c>
      <c r="D25" s="25">
        <f>SUM(D18:D24)</f>
        <v>215300070</v>
      </c>
      <c r="E25" s="26">
        <f>SUM(E18:E24)</f>
        <v>212179651</v>
      </c>
      <c r="F25" s="26">
        <f>SUM(F18:F24)</f>
        <v>89848856</v>
      </c>
      <c r="G25" s="32">
        <f t="shared" si="1"/>
        <v>0.41731921406249428</v>
      </c>
      <c r="H25" s="25">
        <f t="shared" ref="H25:W25" si="3">SUM(H18:H24)</f>
        <v>1306464</v>
      </c>
      <c r="I25" s="26">
        <f t="shared" si="3"/>
        <v>12520861</v>
      </c>
      <c r="J25" s="26">
        <f t="shared" si="3"/>
        <v>14939870</v>
      </c>
      <c r="K25" s="25">
        <f t="shared" si="3"/>
        <v>28767195</v>
      </c>
      <c r="L25" s="25">
        <f t="shared" si="3"/>
        <v>24455761</v>
      </c>
      <c r="M25" s="26">
        <f t="shared" si="3"/>
        <v>11823585</v>
      </c>
      <c r="N25" s="26">
        <f t="shared" si="3"/>
        <v>24802315</v>
      </c>
      <c r="O25" s="25">
        <f t="shared" si="3"/>
        <v>61081661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customHeight="1" x14ac:dyDescent="0.3">
      <c r="A26" s="14" t="s">
        <v>20</v>
      </c>
      <c r="B26" s="15" t="s">
        <v>54</v>
      </c>
      <c r="C26" s="16" t="s">
        <v>55</v>
      </c>
      <c r="D26" s="23">
        <v>8306404</v>
      </c>
      <c r="E26" s="24">
        <v>8306404</v>
      </c>
      <c r="F26" s="24">
        <v>8503571</v>
      </c>
      <c r="G26" s="31">
        <f t="shared" si="1"/>
        <v>1.0237367457686863</v>
      </c>
      <c r="H26" s="23">
        <v>874789</v>
      </c>
      <c r="I26" s="24">
        <v>581338</v>
      </c>
      <c r="J26" s="24">
        <v>1231876</v>
      </c>
      <c r="K26" s="23">
        <v>2688003</v>
      </c>
      <c r="L26" s="23">
        <v>2782818</v>
      </c>
      <c r="M26" s="24">
        <v>948294</v>
      </c>
      <c r="N26" s="24">
        <v>2084456</v>
      </c>
      <c r="O26" s="23">
        <v>5815568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customHeight="1" x14ac:dyDescent="0.3">
      <c r="A27" s="14" t="s">
        <v>20</v>
      </c>
      <c r="B27" s="15" t="s">
        <v>56</v>
      </c>
      <c r="C27" s="16" t="s">
        <v>57</v>
      </c>
      <c r="D27" s="23">
        <v>6574608</v>
      </c>
      <c r="E27" s="24">
        <v>6574608</v>
      </c>
      <c r="F27" s="24">
        <v>5146069</v>
      </c>
      <c r="G27" s="31">
        <f t="shared" si="1"/>
        <v>0.78271875676846436</v>
      </c>
      <c r="H27" s="23">
        <v>808537</v>
      </c>
      <c r="I27" s="24">
        <v>535688</v>
      </c>
      <c r="J27" s="24">
        <v>1767699</v>
      </c>
      <c r="K27" s="23">
        <v>3111924</v>
      </c>
      <c r="L27" s="23">
        <v>738761</v>
      </c>
      <c r="M27" s="24">
        <v>451962</v>
      </c>
      <c r="N27" s="24">
        <v>843422</v>
      </c>
      <c r="O27" s="23">
        <v>2034145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customHeight="1" x14ac:dyDescent="0.3">
      <c r="A28" s="14" t="s">
        <v>20</v>
      </c>
      <c r="B28" s="15" t="s">
        <v>58</v>
      </c>
      <c r="C28" s="16" t="s">
        <v>59</v>
      </c>
      <c r="D28" s="23">
        <v>13974606</v>
      </c>
      <c r="E28" s="24">
        <v>13974606</v>
      </c>
      <c r="F28" s="24">
        <v>5099399</v>
      </c>
      <c r="G28" s="31">
        <f t="shared" si="1"/>
        <v>0.36490467065761995</v>
      </c>
      <c r="H28" s="23">
        <v>606314</v>
      </c>
      <c r="I28" s="24">
        <v>477561</v>
      </c>
      <c r="J28" s="24">
        <v>659267</v>
      </c>
      <c r="K28" s="23">
        <v>1743142</v>
      </c>
      <c r="L28" s="23">
        <v>1564310</v>
      </c>
      <c r="M28" s="24">
        <v>698832</v>
      </c>
      <c r="N28" s="24">
        <v>1093115</v>
      </c>
      <c r="O28" s="23">
        <v>3356257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customHeight="1" x14ac:dyDescent="0.3">
      <c r="A29" s="14" t="s">
        <v>20</v>
      </c>
      <c r="B29" s="15" t="s">
        <v>60</v>
      </c>
      <c r="C29" s="16" t="s">
        <v>61</v>
      </c>
      <c r="D29" s="23">
        <v>7513046</v>
      </c>
      <c r="E29" s="24">
        <v>7513046</v>
      </c>
      <c r="F29" s="24">
        <v>1868995</v>
      </c>
      <c r="G29" s="31">
        <f t="shared" si="1"/>
        <v>0.24876661210379919</v>
      </c>
      <c r="H29" s="23">
        <v>298429</v>
      </c>
      <c r="I29" s="24">
        <v>567223</v>
      </c>
      <c r="J29" s="24">
        <v>528462</v>
      </c>
      <c r="K29" s="23">
        <v>1394114</v>
      </c>
      <c r="L29" s="23">
        <v>117837</v>
      </c>
      <c r="M29" s="24">
        <v>239655</v>
      </c>
      <c r="N29" s="24">
        <v>117389</v>
      </c>
      <c r="O29" s="23">
        <v>474881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customHeight="1" x14ac:dyDescent="0.3">
      <c r="A30" s="14" t="s">
        <v>20</v>
      </c>
      <c r="B30" s="15" t="s">
        <v>62</v>
      </c>
      <c r="C30" s="16" t="s">
        <v>63</v>
      </c>
      <c r="D30" s="23">
        <v>4669063</v>
      </c>
      <c r="E30" s="24">
        <v>4669063</v>
      </c>
      <c r="F30" s="24">
        <v>84040</v>
      </c>
      <c r="G30" s="31">
        <f t="shared" si="1"/>
        <v>1.7999328773246368E-2</v>
      </c>
      <c r="H30" s="23">
        <v>0</v>
      </c>
      <c r="I30" s="24">
        <v>3952</v>
      </c>
      <c r="J30" s="24">
        <v>17943</v>
      </c>
      <c r="K30" s="23">
        <v>21895</v>
      </c>
      <c r="L30" s="23">
        <v>0</v>
      </c>
      <c r="M30" s="24">
        <v>21500</v>
      </c>
      <c r="N30" s="24">
        <v>40645</v>
      </c>
      <c r="O30" s="23">
        <v>62145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customHeight="1" x14ac:dyDescent="0.3">
      <c r="A31" s="14" t="s">
        <v>20</v>
      </c>
      <c r="B31" s="15" t="s">
        <v>64</v>
      </c>
      <c r="C31" s="16" t="s">
        <v>65</v>
      </c>
      <c r="D31" s="23">
        <v>42515012</v>
      </c>
      <c r="E31" s="24">
        <v>42515012</v>
      </c>
      <c r="F31" s="24">
        <v>45855412</v>
      </c>
      <c r="G31" s="31">
        <f t="shared" si="1"/>
        <v>1.0785698943234452</v>
      </c>
      <c r="H31" s="23">
        <v>786338</v>
      </c>
      <c r="I31" s="24">
        <v>5260330</v>
      </c>
      <c r="J31" s="24">
        <v>12586790</v>
      </c>
      <c r="K31" s="23">
        <v>18633458</v>
      </c>
      <c r="L31" s="23">
        <v>5735657</v>
      </c>
      <c r="M31" s="24">
        <v>6648076</v>
      </c>
      <c r="N31" s="24">
        <v>14838221</v>
      </c>
      <c r="O31" s="23">
        <v>27221954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customHeight="1" x14ac:dyDescent="0.3">
      <c r="A32" s="14" t="s">
        <v>35</v>
      </c>
      <c r="B32" s="15" t="s">
        <v>66</v>
      </c>
      <c r="C32" s="16" t="s">
        <v>67</v>
      </c>
      <c r="D32" s="23">
        <v>85093078</v>
      </c>
      <c r="E32" s="24">
        <v>85093078</v>
      </c>
      <c r="F32" s="24">
        <v>15176362</v>
      </c>
      <c r="G32" s="31">
        <f t="shared" si="1"/>
        <v>0.17835013560092397</v>
      </c>
      <c r="H32" s="23">
        <v>429</v>
      </c>
      <c r="I32" s="24">
        <v>2250561</v>
      </c>
      <c r="J32" s="24">
        <v>3671894</v>
      </c>
      <c r="K32" s="23">
        <v>5922884</v>
      </c>
      <c r="L32" s="23">
        <v>1909859</v>
      </c>
      <c r="M32" s="24">
        <v>3296159</v>
      </c>
      <c r="N32" s="24">
        <v>4047460</v>
      </c>
      <c r="O32" s="23">
        <v>9253478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3" customHeight="1" x14ac:dyDescent="0.3">
      <c r="A33" s="17" t="s">
        <v>0</v>
      </c>
      <c r="B33" s="18" t="s">
        <v>68</v>
      </c>
      <c r="C33" s="19" t="s">
        <v>0</v>
      </c>
      <c r="D33" s="25">
        <f>SUM(D26:D32)</f>
        <v>168645817</v>
      </c>
      <c r="E33" s="26">
        <f>SUM(E26:E32)</f>
        <v>168645817</v>
      </c>
      <c r="F33" s="26">
        <f>SUM(F26:F32)</f>
        <v>81733848</v>
      </c>
      <c r="G33" s="32">
        <f t="shared" si="1"/>
        <v>0.4846479411938216</v>
      </c>
      <c r="H33" s="25">
        <f t="shared" ref="H33:W33" si="4">SUM(H26:H32)</f>
        <v>3374836</v>
      </c>
      <c r="I33" s="26">
        <f t="shared" si="4"/>
        <v>9676653</v>
      </c>
      <c r="J33" s="26">
        <f t="shared" si="4"/>
        <v>20463931</v>
      </c>
      <c r="K33" s="25">
        <f t="shared" si="4"/>
        <v>33515420</v>
      </c>
      <c r="L33" s="25">
        <f t="shared" si="4"/>
        <v>12849242</v>
      </c>
      <c r="M33" s="26">
        <f t="shared" si="4"/>
        <v>12304478</v>
      </c>
      <c r="N33" s="26">
        <f t="shared" si="4"/>
        <v>23064708</v>
      </c>
      <c r="O33" s="25">
        <f t="shared" si="4"/>
        <v>48218428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customHeight="1" x14ac:dyDescent="0.3">
      <c r="A34" s="14" t="s">
        <v>20</v>
      </c>
      <c r="B34" s="15" t="s">
        <v>69</v>
      </c>
      <c r="C34" s="16" t="s">
        <v>70</v>
      </c>
      <c r="D34" s="23">
        <v>18291624</v>
      </c>
      <c r="E34" s="24">
        <v>18291624</v>
      </c>
      <c r="F34" s="24">
        <v>3127041</v>
      </c>
      <c r="G34" s="31">
        <f t="shared" si="1"/>
        <v>0.17095480423170736</v>
      </c>
      <c r="H34" s="23">
        <v>262438</v>
      </c>
      <c r="I34" s="24">
        <v>141861</v>
      </c>
      <c r="J34" s="24">
        <v>394879</v>
      </c>
      <c r="K34" s="23">
        <v>799178</v>
      </c>
      <c r="L34" s="23">
        <v>715918</v>
      </c>
      <c r="M34" s="24">
        <v>976171</v>
      </c>
      <c r="N34" s="24">
        <v>635774</v>
      </c>
      <c r="O34" s="23">
        <v>2327863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customHeight="1" x14ac:dyDescent="0.3">
      <c r="A35" s="14" t="s">
        <v>20</v>
      </c>
      <c r="B35" s="15" t="s">
        <v>71</v>
      </c>
      <c r="C35" s="16" t="s">
        <v>72</v>
      </c>
      <c r="D35" s="23">
        <v>24211796</v>
      </c>
      <c r="E35" s="24">
        <v>24211796</v>
      </c>
      <c r="F35" s="24">
        <v>4989754</v>
      </c>
      <c r="G35" s="31">
        <f t="shared" si="1"/>
        <v>0.20608772682538709</v>
      </c>
      <c r="H35" s="23">
        <v>326258</v>
      </c>
      <c r="I35" s="24">
        <v>758476</v>
      </c>
      <c r="J35" s="24">
        <v>535730</v>
      </c>
      <c r="K35" s="23">
        <v>1620464</v>
      </c>
      <c r="L35" s="23">
        <v>1255158</v>
      </c>
      <c r="M35" s="24">
        <v>403389</v>
      </c>
      <c r="N35" s="24">
        <v>1710743</v>
      </c>
      <c r="O35" s="23">
        <v>3369290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customHeight="1" x14ac:dyDescent="0.3">
      <c r="A36" s="14" t="s">
        <v>20</v>
      </c>
      <c r="B36" s="15" t="s">
        <v>73</v>
      </c>
      <c r="C36" s="16" t="s">
        <v>74</v>
      </c>
      <c r="D36" s="23">
        <v>9178261</v>
      </c>
      <c r="E36" s="24">
        <v>9178261</v>
      </c>
      <c r="F36" s="24">
        <v>5417878</v>
      </c>
      <c r="G36" s="31">
        <f t="shared" si="1"/>
        <v>0.59029461027530161</v>
      </c>
      <c r="H36" s="23">
        <v>15246</v>
      </c>
      <c r="I36" s="24">
        <v>205555</v>
      </c>
      <c r="J36" s="24">
        <v>1587229</v>
      </c>
      <c r="K36" s="23">
        <v>1808030</v>
      </c>
      <c r="L36" s="23">
        <v>1611241</v>
      </c>
      <c r="M36" s="24">
        <v>567031</v>
      </c>
      <c r="N36" s="24">
        <v>1431576</v>
      </c>
      <c r="O36" s="23">
        <v>3609848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customHeight="1" x14ac:dyDescent="0.3">
      <c r="A37" s="14" t="s">
        <v>35</v>
      </c>
      <c r="B37" s="15" t="s">
        <v>75</v>
      </c>
      <c r="C37" s="16" t="s">
        <v>76</v>
      </c>
      <c r="D37" s="23">
        <v>41100007</v>
      </c>
      <c r="E37" s="24">
        <v>41100008</v>
      </c>
      <c r="F37" s="24">
        <v>12414046</v>
      </c>
      <c r="G37" s="31">
        <f t="shared" si="1"/>
        <v>0.30204486339868508</v>
      </c>
      <c r="H37" s="23">
        <v>808873</v>
      </c>
      <c r="I37" s="24">
        <v>1934873</v>
      </c>
      <c r="J37" s="24">
        <v>3836173</v>
      </c>
      <c r="K37" s="23">
        <v>6579919</v>
      </c>
      <c r="L37" s="23">
        <v>1778459</v>
      </c>
      <c r="M37" s="24">
        <v>2765471</v>
      </c>
      <c r="N37" s="24">
        <v>1290197</v>
      </c>
      <c r="O37" s="23">
        <v>5834127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3" customHeight="1" x14ac:dyDescent="0.3">
      <c r="A38" s="17" t="s">
        <v>0</v>
      </c>
      <c r="B38" s="18" t="s">
        <v>77</v>
      </c>
      <c r="C38" s="19" t="s">
        <v>0</v>
      </c>
      <c r="D38" s="25">
        <f>SUM(D34:D37)</f>
        <v>92781688</v>
      </c>
      <c r="E38" s="26">
        <f>SUM(E34:E37)</f>
        <v>92781689</v>
      </c>
      <c r="F38" s="26">
        <f>SUM(F34:F37)</f>
        <v>25948719</v>
      </c>
      <c r="G38" s="32">
        <f t="shared" si="1"/>
        <v>0.27967500440388626</v>
      </c>
      <c r="H38" s="25">
        <f t="shared" ref="H38:W38" si="5">SUM(H34:H37)</f>
        <v>1412815</v>
      </c>
      <c r="I38" s="26">
        <f t="shared" si="5"/>
        <v>3040765</v>
      </c>
      <c r="J38" s="26">
        <f t="shared" si="5"/>
        <v>6354011</v>
      </c>
      <c r="K38" s="25">
        <f t="shared" si="5"/>
        <v>10807591</v>
      </c>
      <c r="L38" s="25">
        <f t="shared" si="5"/>
        <v>5360776</v>
      </c>
      <c r="M38" s="26">
        <f t="shared" si="5"/>
        <v>4712062</v>
      </c>
      <c r="N38" s="26">
        <f t="shared" si="5"/>
        <v>5068290</v>
      </c>
      <c r="O38" s="25">
        <f t="shared" si="5"/>
        <v>15141128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customHeight="1" x14ac:dyDescent="0.3">
      <c r="A39" s="14" t="s">
        <v>20</v>
      </c>
      <c r="B39" s="15" t="s">
        <v>78</v>
      </c>
      <c r="C39" s="16" t="s">
        <v>79</v>
      </c>
      <c r="D39" s="23">
        <v>48708996</v>
      </c>
      <c r="E39" s="24">
        <v>49038881</v>
      </c>
      <c r="F39" s="24">
        <v>18433424</v>
      </c>
      <c r="G39" s="31">
        <f t="shared" si="1"/>
        <v>0.37843982659794506</v>
      </c>
      <c r="H39" s="23">
        <v>4123256</v>
      </c>
      <c r="I39" s="24">
        <v>4177457</v>
      </c>
      <c r="J39" s="24">
        <v>2338587</v>
      </c>
      <c r="K39" s="23">
        <v>10639300</v>
      </c>
      <c r="L39" s="23">
        <v>782961</v>
      </c>
      <c r="M39" s="24">
        <v>1615011</v>
      </c>
      <c r="N39" s="24">
        <v>5396152</v>
      </c>
      <c r="O39" s="23">
        <v>7794124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customHeight="1" x14ac:dyDescent="0.3">
      <c r="A40" s="14" t="s">
        <v>20</v>
      </c>
      <c r="B40" s="15" t="s">
        <v>80</v>
      </c>
      <c r="C40" s="16" t="s">
        <v>81</v>
      </c>
      <c r="D40" s="23">
        <v>26826766</v>
      </c>
      <c r="E40" s="24">
        <v>26826766</v>
      </c>
      <c r="F40" s="24">
        <v>3636469</v>
      </c>
      <c r="G40" s="31">
        <f t="shared" si="1"/>
        <v>0.1355537600022306</v>
      </c>
      <c r="H40" s="23">
        <v>399100</v>
      </c>
      <c r="I40" s="24">
        <v>445426</v>
      </c>
      <c r="J40" s="24">
        <v>414777</v>
      </c>
      <c r="K40" s="23">
        <v>1259303</v>
      </c>
      <c r="L40" s="23">
        <v>738842</v>
      </c>
      <c r="M40" s="24">
        <v>803424</v>
      </c>
      <c r="N40" s="24">
        <v>834900</v>
      </c>
      <c r="O40" s="23">
        <v>2377166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customHeight="1" x14ac:dyDescent="0.3">
      <c r="A41" s="14" t="s">
        <v>20</v>
      </c>
      <c r="B41" s="15" t="s">
        <v>82</v>
      </c>
      <c r="C41" s="16" t="s">
        <v>83</v>
      </c>
      <c r="D41" s="23">
        <v>32917285</v>
      </c>
      <c r="E41" s="24">
        <v>32917285</v>
      </c>
      <c r="F41" s="24">
        <v>15143004</v>
      </c>
      <c r="G41" s="31">
        <f t="shared" si="1"/>
        <v>0.46003198623458769</v>
      </c>
      <c r="H41" s="23">
        <v>570387</v>
      </c>
      <c r="I41" s="24">
        <v>403254</v>
      </c>
      <c r="J41" s="24">
        <v>1297139</v>
      </c>
      <c r="K41" s="23">
        <v>2270780</v>
      </c>
      <c r="L41" s="23">
        <v>1326994</v>
      </c>
      <c r="M41" s="24">
        <v>860780</v>
      </c>
      <c r="N41" s="24">
        <v>10684450</v>
      </c>
      <c r="O41" s="23">
        <v>12872224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customHeight="1" x14ac:dyDescent="0.3">
      <c r="A42" s="14" t="s">
        <v>20</v>
      </c>
      <c r="B42" s="15" t="s">
        <v>84</v>
      </c>
      <c r="C42" s="16" t="s">
        <v>85</v>
      </c>
      <c r="D42" s="23">
        <v>30637608</v>
      </c>
      <c r="E42" s="24">
        <v>30637608</v>
      </c>
      <c r="F42" s="24">
        <v>4015778</v>
      </c>
      <c r="G42" s="31">
        <f t="shared" si="1"/>
        <v>0.13107348328237636</v>
      </c>
      <c r="H42" s="23">
        <v>1452206</v>
      </c>
      <c r="I42" s="24">
        <v>1388063</v>
      </c>
      <c r="J42" s="24">
        <v>231138</v>
      </c>
      <c r="K42" s="23">
        <v>3071407</v>
      </c>
      <c r="L42" s="23">
        <v>174067</v>
      </c>
      <c r="M42" s="24">
        <v>334437</v>
      </c>
      <c r="N42" s="24">
        <v>435867</v>
      </c>
      <c r="O42" s="23">
        <v>944371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customHeight="1" x14ac:dyDescent="0.3">
      <c r="A43" s="14" t="s">
        <v>20</v>
      </c>
      <c r="B43" s="15" t="s">
        <v>86</v>
      </c>
      <c r="C43" s="16" t="s">
        <v>87</v>
      </c>
      <c r="D43" s="23">
        <v>44287228</v>
      </c>
      <c r="E43" s="24">
        <v>44287228</v>
      </c>
      <c r="F43" s="24">
        <v>24027143</v>
      </c>
      <c r="G43" s="31">
        <f t="shared" si="1"/>
        <v>0.54252984630241474</v>
      </c>
      <c r="H43" s="23">
        <v>2391171</v>
      </c>
      <c r="I43" s="24">
        <v>4412827</v>
      </c>
      <c r="J43" s="24">
        <v>3200624</v>
      </c>
      <c r="K43" s="23">
        <v>10004622</v>
      </c>
      <c r="L43" s="23">
        <v>5001691</v>
      </c>
      <c r="M43" s="24">
        <v>3446170</v>
      </c>
      <c r="N43" s="24">
        <v>5574660</v>
      </c>
      <c r="O43" s="23">
        <v>14022521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customHeight="1" x14ac:dyDescent="0.3">
      <c r="A44" s="14" t="s">
        <v>35</v>
      </c>
      <c r="B44" s="15" t="s">
        <v>88</v>
      </c>
      <c r="C44" s="16" t="s">
        <v>89</v>
      </c>
      <c r="D44" s="23">
        <v>53033099</v>
      </c>
      <c r="E44" s="24">
        <v>52828099</v>
      </c>
      <c r="F44" s="24">
        <v>23898239</v>
      </c>
      <c r="G44" s="31">
        <f t="shared" si="1"/>
        <v>0.45062874790703822</v>
      </c>
      <c r="H44" s="23">
        <v>7310735</v>
      </c>
      <c r="I44" s="24">
        <v>1428944</v>
      </c>
      <c r="J44" s="24">
        <v>3955880</v>
      </c>
      <c r="K44" s="23">
        <v>12695559</v>
      </c>
      <c r="L44" s="23">
        <v>4066498</v>
      </c>
      <c r="M44" s="24">
        <v>2516261</v>
      </c>
      <c r="N44" s="24">
        <v>4619921</v>
      </c>
      <c r="O44" s="23">
        <v>11202680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3" customHeight="1" x14ac:dyDescent="0.3">
      <c r="A45" s="17" t="s">
        <v>0</v>
      </c>
      <c r="B45" s="18" t="s">
        <v>90</v>
      </c>
      <c r="C45" s="19" t="s">
        <v>0</v>
      </c>
      <c r="D45" s="25">
        <f>SUM(D39:D44)</f>
        <v>236410982</v>
      </c>
      <c r="E45" s="26">
        <f>SUM(E39:E44)</f>
        <v>236535867</v>
      </c>
      <c r="F45" s="26">
        <f>SUM(F39:F44)</f>
        <v>89154057</v>
      </c>
      <c r="G45" s="32">
        <f t="shared" si="1"/>
        <v>0.37711470188808743</v>
      </c>
      <c r="H45" s="25">
        <f t="shared" ref="H45:W45" si="6">SUM(H39:H44)</f>
        <v>16246855</v>
      </c>
      <c r="I45" s="26">
        <f t="shared" si="6"/>
        <v>12255971</v>
      </c>
      <c r="J45" s="26">
        <f t="shared" si="6"/>
        <v>11438145</v>
      </c>
      <c r="K45" s="25">
        <f t="shared" si="6"/>
        <v>39940971</v>
      </c>
      <c r="L45" s="25">
        <f t="shared" si="6"/>
        <v>12091053</v>
      </c>
      <c r="M45" s="26">
        <f t="shared" si="6"/>
        <v>9576083</v>
      </c>
      <c r="N45" s="26">
        <f t="shared" si="6"/>
        <v>27545950</v>
      </c>
      <c r="O45" s="25">
        <f t="shared" si="6"/>
        <v>49213086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customHeight="1" x14ac:dyDescent="0.3">
      <c r="A46" s="14" t="s">
        <v>20</v>
      </c>
      <c r="B46" s="15" t="s">
        <v>91</v>
      </c>
      <c r="C46" s="16" t="s">
        <v>92</v>
      </c>
      <c r="D46" s="23">
        <v>28250000</v>
      </c>
      <c r="E46" s="24">
        <v>28250000</v>
      </c>
      <c r="F46" s="24">
        <v>7160808</v>
      </c>
      <c r="G46" s="31">
        <f t="shared" si="1"/>
        <v>0.25347992920353984</v>
      </c>
      <c r="H46" s="23">
        <v>648978</v>
      </c>
      <c r="I46" s="24">
        <v>767398</v>
      </c>
      <c r="J46" s="24">
        <v>1028395</v>
      </c>
      <c r="K46" s="23">
        <v>2444771</v>
      </c>
      <c r="L46" s="23">
        <v>1053075</v>
      </c>
      <c r="M46" s="24">
        <v>989157</v>
      </c>
      <c r="N46" s="24">
        <v>2673805</v>
      </c>
      <c r="O46" s="23">
        <v>4716037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customHeight="1" x14ac:dyDescent="0.3">
      <c r="A47" s="14" t="s">
        <v>20</v>
      </c>
      <c r="B47" s="15" t="s">
        <v>93</v>
      </c>
      <c r="C47" s="16" t="s">
        <v>94</v>
      </c>
      <c r="D47" s="23">
        <v>25750000</v>
      </c>
      <c r="E47" s="24">
        <v>24924000</v>
      </c>
      <c r="F47" s="24">
        <v>6940356</v>
      </c>
      <c r="G47" s="31">
        <f t="shared" si="1"/>
        <v>0.26952838834951454</v>
      </c>
      <c r="H47" s="23">
        <v>96400</v>
      </c>
      <c r="I47" s="24">
        <v>2333776</v>
      </c>
      <c r="J47" s="24">
        <v>448288</v>
      </c>
      <c r="K47" s="23">
        <v>2878464</v>
      </c>
      <c r="L47" s="23">
        <v>590958</v>
      </c>
      <c r="M47" s="24">
        <v>1507609</v>
      </c>
      <c r="N47" s="24">
        <v>1963325</v>
      </c>
      <c r="O47" s="23">
        <v>4061892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customHeight="1" x14ac:dyDescent="0.3">
      <c r="A48" s="14" t="s">
        <v>20</v>
      </c>
      <c r="B48" s="15" t="s">
        <v>95</v>
      </c>
      <c r="C48" s="16" t="s">
        <v>96</v>
      </c>
      <c r="D48" s="23">
        <v>55195644</v>
      </c>
      <c r="E48" s="24">
        <v>55195644</v>
      </c>
      <c r="F48" s="24">
        <v>30910697</v>
      </c>
      <c r="G48" s="31">
        <f t="shared" si="1"/>
        <v>0.56002058785653452</v>
      </c>
      <c r="H48" s="23">
        <v>896855</v>
      </c>
      <c r="I48" s="24">
        <v>3217182</v>
      </c>
      <c r="J48" s="24">
        <v>8457868</v>
      </c>
      <c r="K48" s="23">
        <v>12571905</v>
      </c>
      <c r="L48" s="23">
        <v>4945928</v>
      </c>
      <c r="M48" s="24">
        <v>5891176</v>
      </c>
      <c r="N48" s="24">
        <v>7501688</v>
      </c>
      <c r="O48" s="23">
        <v>18338792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customHeight="1" x14ac:dyDescent="0.3">
      <c r="A49" s="14" t="s">
        <v>20</v>
      </c>
      <c r="B49" s="15" t="s">
        <v>97</v>
      </c>
      <c r="C49" s="16" t="s">
        <v>98</v>
      </c>
      <c r="D49" s="23">
        <v>4617153</v>
      </c>
      <c r="E49" s="24">
        <v>4617153</v>
      </c>
      <c r="F49" s="24">
        <v>1714465</v>
      </c>
      <c r="G49" s="31">
        <f t="shared" si="1"/>
        <v>0.37132514343795842</v>
      </c>
      <c r="H49" s="23">
        <v>150</v>
      </c>
      <c r="I49" s="24">
        <v>345702</v>
      </c>
      <c r="J49" s="24">
        <v>145947</v>
      </c>
      <c r="K49" s="23">
        <v>491799</v>
      </c>
      <c r="L49" s="23">
        <v>428190</v>
      </c>
      <c r="M49" s="24">
        <v>362567</v>
      </c>
      <c r="N49" s="24">
        <v>431909</v>
      </c>
      <c r="O49" s="23">
        <v>1222666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customHeight="1" x14ac:dyDescent="0.3">
      <c r="A50" s="14" t="s">
        <v>35</v>
      </c>
      <c r="B50" s="15" t="s">
        <v>99</v>
      </c>
      <c r="C50" s="16" t="s">
        <v>100</v>
      </c>
      <c r="D50" s="23">
        <v>117379390</v>
      </c>
      <c r="E50" s="24">
        <v>117379390</v>
      </c>
      <c r="F50" s="24">
        <v>46959945</v>
      </c>
      <c r="G50" s="31">
        <f t="shared" si="1"/>
        <v>0.40006976522880211</v>
      </c>
      <c r="H50" s="23">
        <v>4828276</v>
      </c>
      <c r="I50" s="24">
        <v>7828030</v>
      </c>
      <c r="J50" s="24">
        <v>13407443</v>
      </c>
      <c r="K50" s="23">
        <v>26063749</v>
      </c>
      <c r="L50" s="23">
        <v>3853076</v>
      </c>
      <c r="M50" s="24">
        <v>9745035</v>
      </c>
      <c r="N50" s="24">
        <v>7298085</v>
      </c>
      <c r="O50" s="23">
        <v>20896196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3" customHeight="1" x14ac:dyDescent="0.3">
      <c r="A51" s="17" t="s">
        <v>0</v>
      </c>
      <c r="B51" s="18" t="s">
        <v>101</v>
      </c>
      <c r="C51" s="19" t="s">
        <v>0</v>
      </c>
      <c r="D51" s="25">
        <f>SUM(D46:D50)</f>
        <v>231192187</v>
      </c>
      <c r="E51" s="26">
        <f>SUM(E46:E50)</f>
        <v>230366187</v>
      </c>
      <c r="F51" s="26">
        <f>SUM(F46:F50)</f>
        <v>93686271</v>
      </c>
      <c r="G51" s="32">
        <f t="shared" si="1"/>
        <v>0.40523112919901572</v>
      </c>
      <c r="H51" s="25">
        <f t="shared" ref="H51:W51" si="7">SUM(H46:H50)</f>
        <v>6470659</v>
      </c>
      <c r="I51" s="26">
        <f t="shared" si="7"/>
        <v>14492088</v>
      </c>
      <c r="J51" s="26">
        <f t="shared" si="7"/>
        <v>23487941</v>
      </c>
      <c r="K51" s="25">
        <f t="shared" si="7"/>
        <v>44450688</v>
      </c>
      <c r="L51" s="25">
        <f t="shared" si="7"/>
        <v>10871227</v>
      </c>
      <c r="M51" s="26">
        <f t="shared" si="7"/>
        <v>18495544</v>
      </c>
      <c r="N51" s="26">
        <f t="shared" si="7"/>
        <v>19868812</v>
      </c>
      <c r="O51" s="25">
        <f t="shared" si="7"/>
        <v>49235583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3" customHeight="1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2561810175</v>
      </c>
      <c r="E52" s="26">
        <f>SUM(E6:E7,E9:E16,E18:E24,E26:E32,E34:E37,E39:E44,E46:E50)</f>
        <v>2514739715</v>
      </c>
      <c r="F52" s="26">
        <f>SUM(F6:F7,F9:F16,F18:F24,F26:F32,F34:F37,F39:F44,F46:F50)</f>
        <v>780974847</v>
      </c>
      <c r="G52" s="32">
        <f t="shared" si="1"/>
        <v>0.30485273835716575</v>
      </c>
      <c r="H52" s="25">
        <f t="shared" ref="H52:W52" si="8">SUM(H6:H7,H9:H16,H18:H24,H26:H32,H34:H37,H39:H44,H46:H50)</f>
        <v>72705941</v>
      </c>
      <c r="I52" s="26">
        <f t="shared" si="8"/>
        <v>103484408</v>
      </c>
      <c r="J52" s="26">
        <f t="shared" si="8"/>
        <v>171072658</v>
      </c>
      <c r="K52" s="25">
        <f t="shared" si="8"/>
        <v>347263007</v>
      </c>
      <c r="L52" s="25">
        <f t="shared" si="8"/>
        <v>128674593</v>
      </c>
      <c r="M52" s="26">
        <f t="shared" si="8"/>
        <v>117723494</v>
      </c>
      <c r="N52" s="26">
        <f t="shared" si="8"/>
        <v>187313753</v>
      </c>
      <c r="O52" s="25">
        <f t="shared" si="8"/>
        <v>433711840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3" customHeight="1" x14ac:dyDescent="0.3">
      <c r="A53" s="10"/>
      <c r="B53" s="11" t="s">
        <v>594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3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customHeight="1" x14ac:dyDescent="0.3">
      <c r="A55" s="14" t="s">
        <v>14</v>
      </c>
      <c r="B55" s="15" t="s">
        <v>104</v>
      </c>
      <c r="C55" s="16" t="s">
        <v>105</v>
      </c>
      <c r="D55" s="23">
        <v>632126496</v>
      </c>
      <c r="E55" s="24">
        <v>632126496</v>
      </c>
      <c r="F55" s="24">
        <v>368335039</v>
      </c>
      <c r="G55" s="31">
        <f t="shared" ref="G55:G83" si="9">IF(($D55      =0),0,($F55      /$D55      ))</f>
        <v>0.58269197910666282</v>
      </c>
      <c r="H55" s="23">
        <v>41875922</v>
      </c>
      <c r="I55" s="24">
        <v>44816655</v>
      </c>
      <c r="J55" s="24">
        <v>70130185</v>
      </c>
      <c r="K55" s="23">
        <v>156822762</v>
      </c>
      <c r="L55" s="23">
        <v>60650347</v>
      </c>
      <c r="M55" s="24">
        <v>58464246</v>
      </c>
      <c r="N55" s="24">
        <v>92397684</v>
      </c>
      <c r="O55" s="23">
        <v>211512277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3" customHeight="1" x14ac:dyDescent="0.3">
      <c r="A56" s="17" t="s">
        <v>0</v>
      </c>
      <c r="B56" s="18" t="s">
        <v>19</v>
      </c>
      <c r="C56" s="19" t="s">
        <v>0</v>
      </c>
      <c r="D56" s="25">
        <f>D55</f>
        <v>632126496</v>
      </c>
      <c r="E56" s="26">
        <f>E55</f>
        <v>632126496</v>
      </c>
      <c r="F56" s="26">
        <f>F55</f>
        <v>368335039</v>
      </c>
      <c r="G56" s="32">
        <f t="shared" si="9"/>
        <v>0.58269197910666282</v>
      </c>
      <c r="H56" s="25">
        <f t="shared" ref="H56:W56" si="10">H55</f>
        <v>41875922</v>
      </c>
      <c r="I56" s="26">
        <f t="shared" si="10"/>
        <v>44816655</v>
      </c>
      <c r="J56" s="26">
        <f t="shared" si="10"/>
        <v>70130185</v>
      </c>
      <c r="K56" s="25">
        <f t="shared" si="10"/>
        <v>156822762</v>
      </c>
      <c r="L56" s="25">
        <f t="shared" si="10"/>
        <v>60650347</v>
      </c>
      <c r="M56" s="26">
        <f t="shared" si="10"/>
        <v>58464246</v>
      </c>
      <c r="N56" s="26">
        <f t="shared" si="10"/>
        <v>92397684</v>
      </c>
      <c r="O56" s="25">
        <f t="shared" si="10"/>
        <v>211512277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customHeight="1" x14ac:dyDescent="0.3">
      <c r="A57" s="14" t="s">
        <v>20</v>
      </c>
      <c r="B57" s="15" t="s">
        <v>106</v>
      </c>
      <c r="C57" s="16" t="s">
        <v>107</v>
      </c>
      <c r="D57" s="23">
        <v>1703000</v>
      </c>
      <c r="E57" s="24">
        <v>1703000</v>
      </c>
      <c r="F57" s="24">
        <v>411347</v>
      </c>
      <c r="G57" s="31">
        <f t="shared" si="9"/>
        <v>0.24154257193188491</v>
      </c>
      <c r="H57" s="23">
        <v>0</v>
      </c>
      <c r="I57" s="24">
        <v>72399</v>
      </c>
      <c r="J57" s="24">
        <v>232250</v>
      </c>
      <c r="K57" s="23">
        <v>304649</v>
      </c>
      <c r="L57" s="23">
        <v>33000</v>
      </c>
      <c r="M57" s="24">
        <v>0</v>
      </c>
      <c r="N57" s="24">
        <v>73698</v>
      </c>
      <c r="O57" s="23">
        <v>106698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customHeight="1" x14ac:dyDescent="0.3">
      <c r="A58" s="14" t="s">
        <v>20</v>
      </c>
      <c r="B58" s="15" t="s">
        <v>108</v>
      </c>
      <c r="C58" s="16" t="s">
        <v>109</v>
      </c>
      <c r="D58" s="23">
        <v>300000</v>
      </c>
      <c r="E58" s="24">
        <v>300000</v>
      </c>
      <c r="F58" s="24">
        <v>255578</v>
      </c>
      <c r="G58" s="31">
        <f t="shared" si="9"/>
        <v>0.85192666666666672</v>
      </c>
      <c r="H58" s="23">
        <v>40983</v>
      </c>
      <c r="I58" s="24">
        <v>0</v>
      </c>
      <c r="J58" s="24">
        <v>0</v>
      </c>
      <c r="K58" s="23">
        <v>40983</v>
      </c>
      <c r="L58" s="23">
        <v>214595</v>
      </c>
      <c r="M58" s="24">
        <v>0</v>
      </c>
      <c r="N58" s="24">
        <v>0</v>
      </c>
      <c r="O58" s="23">
        <v>214595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customHeight="1" x14ac:dyDescent="0.3">
      <c r="A59" s="14" t="s">
        <v>20</v>
      </c>
      <c r="B59" s="15" t="s">
        <v>110</v>
      </c>
      <c r="C59" s="16" t="s">
        <v>111</v>
      </c>
      <c r="D59" s="23">
        <v>2160144</v>
      </c>
      <c r="E59" s="24">
        <v>2160144</v>
      </c>
      <c r="F59" s="24">
        <v>83019</v>
      </c>
      <c r="G59" s="31">
        <f t="shared" si="9"/>
        <v>3.8432160078217009E-2</v>
      </c>
      <c r="H59" s="23">
        <v>0</v>
      </c>
      <c r="I59" s="24">
        <v>870</v>
      </c>
      <c r="J59" s="24">
        <v>0</v>
      </c>
      <c r="K59" s="23">
        <v>870</v>
      </c>
      <c r="L59" s="23">
        <v>0</v>
      </c>
      <c r="M59" s="24">
        <v>82149</v>
      </c>
      <c r="N59" s="24">
        <v>0</v>
      </c>
      <c r="O59" s="23">
        <v>82149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customHeight="1" x14ac:dyDescent="0.3">
      <c r="A60" s="14" t="s">
        <v>35</v>
      </c>
      <c r="B60" s="15" t="s">
        <v>112</v>
      </c>
      <c r="C60" s="16" t="s">
        <v>113</v>
      </c>
      <c r="D60" s="23">
        <v>370000</v>
      </c>
      <c r="E60" s="24">
        <v>370000</v>
      </c>
      <c r="F60" s="24">
        <v>251605</v>
      </c>
      <c r="G60" s="31">
        <f t="shared" si="9"/>
        <v>0.68001351351351347</v>
      </c>
      <c r="H60" s="23">
        <v>19848</v>
      </c>
      <c r="I60" s="24">
        <v>32209</v>
      </c>
      <c r="J60" s="24">
        <v>6201</v>
      </c>
      <c r="K60" s="23">
        <v>58258</v>
      </c>
      <c r="L60" s="23">
        <v>8048</v>
      </c>
      <c r="M60" s="24">
        <v>17709</v>
      </c>
      <c r="N60" s="24">
        <v>167590</v>
      </c>
      <c r="O60" s="23">
        <v>193347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3" customHeight="1" x14ac:dyDescent="0.3">
      <c r="A61" s="17" t="s">
        <v>0</v>
      </c>
      <c r="B61" s="18" t="s">
        <v>114</v>
      </c>
      <c r="C61" s="19" t="s">
        <v>0</v>
      </c>
      <c r="D61" s="25">
        <f>SUM(D57:D60)</f>
        <v>4533144</v>
      </c>
      <c r="E61" s="26">
        <f>SUM(E57:E60)</f>
        <v>4533144</v>
      </c>
      <c r="F61" s="26">
        <f>SUM(F57:F60)</f>
        <v>1001549</v>
      </c>
      <c r="G61" s="32">
        <f t="shared" si="9"/>
        <v>0.22093915392937</v>
      </c>
      <c r="H61" s="25">
        <f t="shared" ref="H61:W61" si="11">SUM(H57:H60)</f>
        <v>60831</v>
      </c>
      <c r="I61" s="26">
        <f t="shared" si="11"/>
        <v>105478</v>
      </c>
      <c r="J61" s="26">
        <f t="shared" si="11"/>
        <v>238451</v>
      </c>
      <c r="K61" s="25">
        <f t="shared" si="11"/>
        <v>404760</v>
      </c>
      <c r="L61" s="25">
        <f t="shared" si="11"/>
        <v>255643</v>
      </c>
      <c r="M61" s="26">
        <f t="shared" si="11"/>
        <v>99858</v>
      </c>
      <c r="N61" s="26">
        <f t="shared" si="11"/>
        <v>241288</v>
      </c>
      <c r="O61" s="25">
        <f t="shared" si="11"/>
        <v>596789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customHeight="1" x14ac:dyDescent="0.3">
      <c r="A62" s="14" t="s">
        <v>20</v>
      </c>
      <c r="B62" s="15" t="s">
        <v>115</v>
      </c>
      <c r="C62" s="16" t="s">
        <v>116</v>
      </c>
      <c r="D62" s="23">
        <v>1920960</v>
      </c>
      <c r="E62" s="24">
        <v>1920960</v>
      </c>
      <c r="F62" s="24">
        <v>277448</v>
      </c>
      <c r="G62" s="31">
        <f t="shared" si="9"/>
        <v>0.144431950691321</v>
      </c>
      <c r="H62" s="23">
        <v>0</v>
      </c>
      <c r="I62" s="24">
        <v>186159</v>
      </c>
      <c r="J62" s="24">
        <v>91289</v>
      </c>
      <c r="K62" s="23">
        <v>277448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customHeight="1" x14ac:dyDescent="0.3">
      <c r="A63" s="14" t="s">
        <v>20</v>
      </c>
      <c r="B63" s="15" t="s">
        <v>117</v>
      </c>
      <c r="C63" s="16" t="s">
        <v>118</v>
      </c>
      <c r="D63" s="23">
        <v>14730800</v>
      </c>
      <c r="E63" s="24">
        <v>14730800</v>
      </c>
      <c r="F63" s="24">
        <v>4006893</v>
      </c>
      <c r="G63" s="31">
        <f t="shared" si="9"/>
        <v>0.27200783392619543</v>
      </c>
      <c r="H63" s="23">
        <v>619963</v>
      </c>
      <c r="I63" s="24">
        <v>248154</v>
      </c>
      <c r="J63" s="24">
        <v>302984</v>
      </c>
      <c r="K63" s="23">
        <v>1171101</v>
      </c>
      <c r="L63" s="23">
        <v>960999</v>
      </c>
      <c r="M63" s="24">
        <v>939936</v>
      </c>
      <c r="N63" s="24">
        <v>934857</v>
      </c>
      <c r="O63" s="23">
        <v>2835792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customHeight="1" x14ac:dyDescent="0.3">
      <c r="A64" s="14" t="s">
        <v>20</v>
      </c>
      <c r="B64" s="15" t="s">
        <v>119</v>
      </c>
      <c r="C64" s="16" t="s">
        <v>120</v>
      </c>
      <c r="D64" s="23">
        <v>20786050</v>
      </c>
      <c r="E64" s="24">
        <v>20786050</v>
      </c>
      <c r="F64" s="24">
        <v>5426650</v>
      </c>
      <c r="G64" s="31">
        <f t="shared" si="9"/>
        <v>0.26107172839476478</v>
      </c>
      <c r="H64" s="23">
        <v>1186002</v>
      </c>
      <c r="I64" s="24">
        <v>391831</v>
      </c>
      <c r="J64" s="24">
        <v>575659</v>
      </c>
      <c r="K64" s="23">
        <v>2153492</v>
      </c>
      <c r="L64" s="23">
        <v>608165</v>
      </c>
      <c r="M64" s="24">
        <v>994262</v>
      </c>
      <c r="N64" s="24">
        <v>1670731</v>
      </c>
      <c r="O64" s="23">
        <v>3273158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customHeight="1" x14ac:dyDescent="0.3">
      <c r="A65" s="14" t="s">
        <v>20</v>
      </c>
      <c r="B65" s="15" t="s">
        <v>121</v>
      </c>
      <c r="C65" s="16" t="s">
        <v>122</v>
      </c>
      <c r="D65" s="23">
        <v>401861524</v>
      </c>
      <c r="E65" s="24">
        <v>401861524</v>
      </c>
      <c r="F65" s="24">
        <v>39858136</v>
      </c>
      <c r="G65" s="31">
        <f t="shared" si="9"/>
        <v>9.9183757636871955E-2</v>
      </c>
      <c r="H65" s="23">
        <v>2721082</v>
      </c>
      <c r="I65" s="24">
        <v>4222838</v>
      </c>
      <c r="J65" s="24">
        <v>6652141</v>
      </c>
      <c r="K65" s="23">
        <v>13596061</v>
      </c>
      <c r="L65" s="23">
        <v>7166538</v>
      </c>
      <c r="M65" s="24">
        <v>3046061</v>
      </c>
      <c r="N65" s="24">
        <v>16049476</v>
      </c>
      <c r="O65" s="23">
        <v>26262075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customHeight="1" x14ac:dyDescent="0.3">
      <c r="A66" s="14" t="s">
        <v>20</v>
      </c>
      <c r="B66" s="15" t="s">
        <v>123</v>
      </c>
      <c r="C66" s="16" t="s">
        <v>124</v>
      </c>
      <c r="D66" s="23">
        <v>294111826</v>
      </c>
      <c r="E66" s="24">
        <v>294111826</v>
      </c>
      <c r="F66" s="24">
        <v>165623963</v>
      </c>
      <c r="G66" s="31">
        <f t="shared" si="9"/>
        <v>0.56313261949555204</v>
      </c>
      <c r="H66" s="23">
        <v>7318087</v>
      </c>
      <c r="I66" s="24">
        <v>31817979</v>
      </c>
      <c r="J66" s="24">
        <v>36155304</v>
      </c>
      <c r="K66" s="23">
        <v>75291370</v>
      </c>
      <c r="L66" s="23">
        <v>26585881</v>
      </c>
      <c r="M66" s="24">
        <v>29299933</v>
      </c>
      <c r="N66" s="24">
        <v>34446779</v>
      </c>
      <c r="O66" s="23">
        <v>90332593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customHeight="1" x14ac:dyDescent="0.3">
      <c r="A67" s="14" t="s">
        <v>35</v>
      </c>
      <c r="B67" s="15" t="s">
        <v>125</v>
      </c>
      <c r="C67" s="16" t="s">
        <v>126</v>
      </c>
      <c r="D67" s="23">
        <v>2675000</v>
      </c>
      <c r="E67" s="24">
        <v>2675000</v>
      </c>
      <c r="F67" s="24">
        <v>1434515</v>
      </c>
      <c r="G67" s="31">
        <f t="shared" si="9"/>
        <v>0.53626728971962612</v>
      </c>
      <c r="H67" s="23">
        <v>0</v>
      </c>
      <c r="I67" s="24">
        <v>299869</v>
      </c>
      <c r="J67" s="24">
        <v>0</v>
      </c>
      <c r="K67" s="23">
        <v>299869</v>
      </c>
      <c r="L67" s="23">
        <v>269952</v>
      </c>
      <c r="M67" s="24">
        <v>763425</v>
      </c>
      <c r="N67" s="24">
        <v>101269</v>
      </c>
      <c r="O67" s="23">
        <v>1134646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3" customHeight="1" x14ac:dyDescent="0.3">
      <c r="A68" s="17" t="s">
        <v>0</v>
      </c>
      <c r="B68" s="18" t="s">
        <v>127</v>
      </c>
      <c r="C68" s="19" t="s">
        <v>0</v>
      </c>
      <c r="D68" s="25">
        <f>SUM(D62:D67)</f>
        <v>736086160</v>
      </c>
      <c r="E68" s="26">
        <f>SUM(E62:E67)</f>
        <v>736086160</v>
      </c>
      <c r="F68" s="26">
        <f>SUM(F62:F67)</f>
        <v>216627605</v>
      </c>
      <c r="G68" s="32">
        <f t="shared" si="9"/>
        <v>0.29429653316671517</v>
      </c>
      <c r="H68" s="25">
        <f t="shared" ref="H68:W68" si="12">SUM(H62:H67)</f>
        <v>11845134</v>
      </c>
      <c r="I68" s="26">
        <f t="shared" si="12"/>
        <v>37166830</v>
      </c>
      <c r="J68" s="26">
        <f t="shared" si="12"/>
        <v>43777377</v>
      </c>
      <c r="K68" s="25">
        <f t="shared" si="12"/>
        <v>92789341</v>
      </c>
      <c r="L68" s="25">
        <f t="shared" si="12"/>
        <v>35591535</v>
      </c>
      <c r="M68" s="26">
        <f t="shared" si="12"/>
        <v>35043617</v>
      </c>
      <c r="N68" s="26">
        <f t="shared" si="12"/>
        <v>53203112</v>
      </c>
      <c r="O68" s="25">
        <f t="shared" si="12"/>
        <v>123838264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customHeight="1" x14ac:dyDescent="0.3">
      <c r="A69" s="14" t="s">
        <v>20</v>
      </c>
      <c r="B69" s="15" t="s">
        <v>128</v>
      </c>
      <c r="C69" s="16" t="s">
        <v>129</v>
      </c>
      <c r="D69" s="23">
        <v>28113888</v>
      </c>
      <c r="E69" s="24">
        <v>28113888</v>
      </c>
      <c r="F69" s="24">
        <v>9918382</v>
      </c>
      <c r="G69" s="31">
        <f t="shared" si="9"/>
        <v>0.35279296837207291</v>
      </c>
      <c r="H69" s="23">
        <v>404537</v>
      </c>
      <c r="I69" s="24">
        <v>1237317</v>
      </c>
      <c r="J69" s="24">
        <v>1155551</v>
      </c>
      <c r="K69" s="23">
        <v>2797405</v>
      </c>
      <c r="L69" s="23">
        <v>2602366</v>
      </c>
      <c r="M69" s="24">
        <v>1911898</v>
      </c>
      <c r="N69" s="24">
        <v>2606713</v>
      </c>
      <c r="O69" s="23">
        <v>7120977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customHeight="1" x14ac:dyDescent="0.3">
      <c r="A70" s="14" t="s">
        <v>20</v>
      </c>
      <c r="B70" s="15" t="s">
        <v>130</v>
      </c>
      <c r="C70" s="16" t="s">
        <v>131</v>
      </c>
      <c r="D70" s="23">
        <v>81353451</v>
      </c>
      <c r="E70" s="24">
        <v>81353451</v>
      </c>
      <c r="F70" s="24">
        <v>50863487</v>
      </c>
      <c r="G70" s="31">
        <f t="shared" si="9"/>
        <v>0.62521609562696978</v>
      </c>
      <c r="H70" s="23">
        <v>8407354</v>
      </c>
      <c r="I70" s="24">
        <v>8606684</v>
      </c>
      <c r="J70" s="24">
        <v>6291314</v>
      </c>
      <c r="K70" s="23">
        <v>23305352</v>
      </c>
      <c r="L70" s="23">
        <v>9310993</v>
      </c>
      <c r="M70" s="24">
        <v>9651509</v>
      </c>
      <c r="N70" s="24">
        <v>8595633</v>
      </c>
      <c r="O70" s="23">
        <v>27558135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customHeight="1" x14ac:dyDescent="0.3">
      <c r="A71" s="14" t="s">
        <v>20</v>
      </c>
      <c r="B71" s="15" t="s">
        <v>132</v>
      </c>
      <c r="C71" s="16" t="s">
        <v>133</v>
      </c>
      <c r="D71" s="23">
        <v>15824256</v>
      </c>
      <c r="E71" s="24">
        <v>15824256</v>
      </c>
      <c r="F71" s="24">
        <v>957527</v>
      </c>
      <c r="G71" s="31">
        <f t="shared" si="9"/>
        <v>6.05100802211491E-2</v>
      </c>
      <c r="H71" s="23">
        <v>10813</v>
      </c>
      <c r="I71" s="24">
        <v>51646</v>
      </c>
      <c r="J71" s="24">
        <v>11832</v>
      </c>
      <c r="K71" s="23">
        <v>74291</v>
      </c>
      <c r="L71" s="23">
        <v>230846</v>
      </c>
      <c r="M71" s="24">
        <v>318737</v>
      </c>
      <c r="N71" s="24">
        <v>333653</v>
      </c>
      <c r="O71" s="23">
        <v>883236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customHeight="1" x14ac:dyDescent="0.3">
      <c r="A72" s="14" t="s">
        <v>20</v>
      </c>
      <c r="B72" s="15" t="s">
        <v>134</v>
      </c>
      <c r="C72" s="16" t="s">
        <v>135</v>
      </c>
      <c r="D72" s="23">
        <v>112093481</v>
      </c>
      <c r="E72" s="24">
        <v>112093481</v>
      </c>
      <c r="F72" s="24">
        <v>11625554</v>
      </c>
      <c r="G72" s="31">
        <f t="shared" si="9"/>
        <v>0.10371302502417602</v>
      </c>
      <c r="H72" s="23">
        <v>1040700</v>
      </c>
      <c r="I72" s="24">
        <v>1011763</v>
      </c>
      <c r="J72" s="24">
        <v>1457194</v>
      </c>
      <c r="K72" s="23">
        <v>3509657</v>
      </c>
      <c r="L72" s="23">
        <v>1542820</v>
      </c>
      <c r="M72" s="24">
        <v>3686697</v>
      </c>
      <c r="N72" s="24">
        <v>2886380</v>
      </c>
      <c r="O72" s="23">
        <v>8115897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customHeight="1" x14ac:dyDescent="0.3">
      <c r="A73" s="14" t="s">
        <v>20</v>
      </c>
      <c r="B73" s="15" t="s">
        <v>136</v>
      </c>
      <c r="C73" s="16" t="s">
        <v>137</v>
      </c>
      <c r="D73" s="23">
        <v>144465</v>
      </c>
      <c r="E73" s="24">
        <v>144465</v>
      </c>
      <c r="F73" s="24">
        <v>0</v>
      </c>
      <c r="G73" s="31">
        <f t="shared" si="9"/>
        <v>0</v>
      </c>
      <c r="H73" s="23">
        <v>0</v>
      </c>
      <c r="I73" s="24">
        <v>0</v>
      </c>
      <c r="J73" s="24">
        <v>0</v>
      </c>
      <c r="K73" s="23">
        <v>0</v>
      </c>
      <c r="L73" s="23">
        <v>0</v>
      </c>
      <c r="M73" s="24">
        <v>0</v>
      </c>
      <c r="N73" s="24">
        <v>0</v>
      </c>
      <c r="O73" s="23">
        <v>0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customHeight="1" x14ac:dyDescent="0.3">
      <c r="A74" s="14" t="s">
        <v>20</v>
      </c>
      <c r="B74" s="15" t="s">
        <v>138</v>
      </c>
      <c r="C74" s="16" t="s">
        <v>139</v>
      </c>
      <c r="D74" s="23">
        <v>33548633</v>
      </c>
      <c r="E74" s="24">
        <v>33548633</v>
      </c>
      <c r="F74" s="24">
        <v>3579489</v>
      </c>
      <c r="G74" s="31">
        <f t="shared" si="9"/>
        <v>0.10669552467309175</v>
      </c>
      <c r="H74" s="23">
        <v>0</v>
      </c>
      <c r="I74" s="24">
        <v>579865</v>
      </c>
      <c r="J74" s="24">
        <v>737432</v>
      </c>
      <c r="K74" s="23">
        <v>1317297</v>
      </c>
      <c r="L74" s="23">
        <v>518671</v>
      </c>
      <c r="M74" s="24">
        <v>1182593</v>
      </c>
      <c r="N74" s="24">
        <v>560928</v>
      </c>
      <c r="O74" s="23">
        <v>2262192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customHeight="1" x14ac:dyDescent="0.3">
      <c r="A75" s="14" t="s">
        <v>35</v>
      </c>
      <c r="B75" s="15" t="s">
        <v>140</v>
      </c>
      <c r="C75" s="16" t="s">
        <v>141</v>
      </c>
      <c r="D75" s="23">
        <v>125004</v>
      </c>
      <c r="E75" s="24">
        <v>125004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3" customHeight="1" x14ac:dyDescent="0.3">
      <c r="A76" s="17" t="s">
        <v>0</v>
      </c>
      <c r="B76" s="18" t="s">
        <v>142</v>
      </c>
      <c r="C76" s="19" t="s">
        <v>0</v>
      </c>
      <c r="D76" s="25">
        <f>SUM(D69:D75)</f>
        <v>271203178</v>
      </c>
      <c r="E76" s="26">
        <f>SUM(E69:E75)</f>
        <v>271203178</v>
      </c>
      <c r="F76" s="26">
        <f>SUM(F69:F75)</f>
        <v>76944439</v>
      </c>
      <c r="G76" s="32">
        <f t="shared" si="9"/>
        <v>0.28371510823519924</v>
      </c>
      <c r="H76" s="25">
        <f t="shared" ref="H76:W76" si="13">SUM(H69:H75)</f>
        <v>9863404</v>
      </c>
      <c r="I76" s="26">
        <f t="shared" si="13"/>
        <v>11487275</v>
      </c>
      <c r="J76" s="26">
        <f t="shared" si="13"/>
        <v>9653323</v>
      </c>
      <c r="K76" s="25">
        <f t="shared" si="13"/>
        <v>31004002</v>
      </c>
      <c r="L76" s="25">
        <f t="shared" si="13"/>
        <v>14205696</v>
      </c>
      <c r="M76" s="26">
        <f t="shared" si="13"/>
        <v>16751434</v>
      </c>
      <c r="N76" s="26">
        <f t="shared" si="13"/>
        <v>14983307</v>
      </c>
      <c r="O76" s="25">
        <f t="shared" si="13"/>
        <v>45940437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customHeight="1" x14ac:dyDescent="0.3">
      <c r="A77" s="14" t="s">
        <v>20</v>
      </c>
      <c r="B77" s="15" t="s">
        <v>143</v>
      </c>
      <c r="C77" s="16" t="s">
        <v>144</v>
      </c>
      <c r="D77" s="23">
        <v>130978907</v>
      </c>
      <c r="E77" s="24">
        <v>130978907</v>
      </c>
      <c r="F77" s="24">
        <v>59438653</v>
      </c>
      <c r="G77" s="31">
        <f t="shared" si="9"/>
        <v>0.45380324482322942</v>
      </c>
      <c r="H77" s="23">
        <v>1629534</v>
      </c>
      <c r="I77" s="24">
        <v>4861966</v>
      </c>
      <c r="J77" s="24">
        <v>9766328</v>
      </c>
      <c r="K77" s="23">
        <v>16257828</v>
      </c>
      <c r="L77" s="23">
        <v>12262960</v>
      </c>
      <c r="M77" s="24">
        <v>15216320</v>
      </c>
      <c r="N77" s="24">
        <v>15701545</v>
      </c>
      <c r="O77" s="23">
        <v>43180825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customHeight="1" x14ac:dyDescent="0.3">
      <c r="A78" s="14" t="s">
        <v>20</v>
      </c>
      <c r="B78" s="15" t="s">
        <v>145</v>
      </c>
      <c r="C78" s="16" t="s">
        <v>146</v>
      </c>
      <c r="D78" s="23">
        <v>16390690</v>
      </c>
      <c r="E78" s="24">
        <v>16390690</v>
      </c>
      <c r="F78" s="24">
        <v>19445491</v>
      </c>
      <c r="G78" s="31">
        <f t="shared" si="9"/>
        <v>1.1863741550843803</v>
      </c>
      <c r="H78" s="23">
        <v>1581144</v>
      </c>
      <c r="I78" s="24">
        <v>946897</v>
      </c>
      <c r="J78" s="24">
        <v>4843941</v>
      </c>
      <c r="K78" s="23">
        <v>7371982</v>
      </c>
      <c r="L78" s="23">
        <v>2207043</v>
      </c>
      <c r="M78" s="24">
        <v>5450061</v>
      </c>
      <c r="N78" s="24">
        <v>4416405</v>
      </c>
      <c r="O78" s="23">
        <v>12073509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customHeight="1" x14ac:dyDescent="0.3">
      <c r="A79" s="14" t="s">
        <v>20</v>
      </c>
      <c r="B79" s="15" t="s">
        <v>147</v>
      </c>
      <c r="C79" s="16" t="s">
        <v>148</v>
      </c>
      <c r="D79" s="23">
        <v>114992410</v>
      </c>
      <c r="E79" s="24">
        <v>114992410</v>
      </c>
      <c r="F79" s="24">
        <v>7535002</v>
      </c>
      <c r="G79" s="31">
        <f t="shared" si="9"/>
        <v>6.5526081243101178E-2</v>
      </c>
      <c r="H79" s="23">
        <v>-175795</v>
      </c>
      <c r="I79" s="24">
        <v>4487336</v>
      </c>
      <c r="J79" s="24">
        <v>-293071</v>
      </c>
      <c r="K79" s="23">
        <v>4018470</v>
      </c>
      <c r="L79" s="23">
        <v>825493</v>
      </c>
      <c r="M79" s="24">
        <v>1558413</v>
      </c>
      <c r="N79" s="24">
        <v>1132626</v>
      </c>
      <c r="O79" s="23">
        <v>3516532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customHeight="1" x14ac:dyDescent="0.3">
      <c r="A80" s="14" t="s">
        <v>20</v>
      </c>
      <c r="B80" s="15" t="s">
        <v>149</v>
      </c>
      <c r="C80" s="16" t="s">
        <v>150</v>
      </c>
      <c r="D80" s="23">
        <v>14343252</v>
      </c>
      <c r="E80" s="24">
        <v>14343252</v>
      </c>
      <c r="F80" s="24">
        <v>374310</v>
      </c>
      <c r="G80" s="31">
        <f t="shared" si="9"/>
        <v>2.6096592320904631E-2</v>
      </c>
      <c r="H80" s="23">
        <v>25000</v>
      </c>
      <c r="I80" s="24">
        <v>136835</v>
      </c>
      <c r="J80" s="24">
        <v>31725</v>
      </c>
      <c r="K80" s="23">
        <v>193560</v>
      </c>
      <c r="L80" s="23">
        <v>107227</v>
      </c>
      <c r="M80" s="24">
        <v>2474</v>
      </c>
      <c r="N80" s="24">
        <v>71049</v>
      </c>
      <c r="O80" s="23">
        <v>180750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customHeight="1" x14ac:dyDescent="0.3">
      <c r="A81" s="14" t="s">
        <v>35</v>
      </c>
      <c r="B81" s="15" t="s">
        <v>151</v>
      </c>
      <c r="C81" s="16" t="s">
        <v>152</v>
      </c>
      <c r="D81" s="23">
        <v>2040000</v>
      </c>
      <c r="E81" s="24">
        <v>2040000</v>
      </c>
      <c r="F81" s="24">
        <v>441372</v>
      </c>
      <c r="G81" s="31">
        <f t="shared" si="9"/>
        <v>0.21635882352941177</v>
      </c>
      <c r="H81" s="23">
        <v>135639</v>
      </c>
      <c r="I81" s="24">
        <v>53770</v>
      </c>
      <c r="J81" s="24">
        <v>29584</v>
      </c>
      <c r="K81" s="23">
        <v>218993</v>
      </c>
      <c r="L81" s="23">
        <v>47964</v>
      </c>
      <c r="M81" s="24">
        <v>113685</v>
      </c>
      <c r="N81" s="24">
        <v>60730</v>
      </c>
      <c r="O81" s="23">
        <v>222379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3" customHeight="1" x14ac:dyDescent="0.3">
      <c r="A82" s="17" t="s">
        <v>0</v>
      </c>
      <c r="B82" s="18" t="s">
        <v>153</v>
      </c>
      <c r="C82" s="19" t="s">
        <v>0</v>
      </c>
      <c r="D82" s="25">
        <f>SUM(D77:D81)</f>
        <v>278745259</v>
      </c>
      <c r="E82" s="26">
        <f>SUM(E77:E81)</f>
        <v>278745259</v>
      </c>
      <c r="F82" s="26">
        <f>SUM(F77:F81)</f>
        <v>87234828</v>
      </c>
      <c r="G82" s="32">
        <f t="shared" si="9"/>
        <v>0.31295537837291071</v>
      </c>
      <c r="H82" s="25">
        <f t="shared" ref="H82:W82" si="14">SUM(H77:H81)</f>
        <v>3195522</v>
      </c>
      <c r="I82" s="26">
        <f t="shared" si="14"/>
        <v>10486804</v>
      </c>
      <c r="J82" s="26">
        <f t="shared" si="14"/>
        <v>14378507</v>
      </c>
      <c r="K82" s="25">
        <f t="shared" si="14"/>
        <v>28060833</v>
      </c>
      <c r="L82" s="25">
        <f t="shared" si="14"/>
        <v>15450687</v>
      </c>
      <c r="M82" s="26">
        <f t="shared" si="14"/>
        <v>22340953</v>
      </c>
      <c r="N82" s="26">
        <f t="shared" si="14"/>
        <v>21382355</v>
      </c>
      <c r="O82" s="25">
        <f t="shared" si="14"/>
        <v>59173995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3" customHeight="1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1922694237</v>
      </c>
      <c r="E83" s="26">
        <f>SUM(E55,E57:E60,E62:E67,E69:E75,E77:E81)</f>
        <v>1922694237</v>
      </c>
      <c r="F83" s="26">
        <f>SUM(F55,F57:F60,F62:F67,F69:F75,F77:F81)</f>
        <v>750143460</v>
      </c>
      <c r="G83" s="32">
        <f t="shared" si="9"/>
        <v>0.39015223823131479</v>
      </c>
      <c r="H83" s="25">
        <f t="shared" ref="H83:W83" si="15">SUM(H55,H57:H60,H62:H67,H69:H75,H77:H81)</f>
        <v>66840813</v>
      </c>
      <c r="I83" s="26">
        <f t="shared" si="15"/>
        <v>104063042</v>
      </c>
      <c r="J83" s="26">
        <f t="shared" si="15"/>
        <v>138177843</v>
      </c>
      <c r="K83" s="25">
        <f t="shared" si="15"/>
        <v>309081698</v>
      </c>
      <c r="L83" s="25">
        <f t="shared" si="15"/>
        <v>126153908</v>
      </c>
      <c r="M83" s="26">
        <f t="shared" si="15"/>
        <v>132700108</v>
      </c>
      <c r="N83" s="26">
        <f t="shared" si="15"/>
        <v>182207746</v>
      </c>
      <c r="O83" s="25">
        <f t="shared" si="15"/>
        <v>441061762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3" customHeight="1" x14ac:dyDescent="0.3">
      <c r="A84" s="10"/>
      <c r="B84" s="11" t="s">
        <v>594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3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customHeight="1" x14ac:dyDescent="0.3">
      <c r="A86" s="14" t="s">
        <v>14</v>
      </c>
      <c r="B86" s="15" t="s">
        <v>156</v>
      </c>
      <c r="C86" s="16" t="s">
        <v>157</v>
      </c>
      <c r="D86" s="23">
        <v>3865017048</v>
      </c>
      <c r="E86" s="24">
        <v>3865017048</v>
      </c>
      <c r="F86" s="24">
        <v>1750553760</v>
      </c>
      <c r="G86" s="31">
        <f t="shared" ref="G86:G99" si="16">IF(($D86      =0),0,($F86      /$D86      ))</f>
        <v>0.45292264904907609</v>
      </c>
      <c r="H86" s="23">
        <v>52628498</v>
      </c>
      <c r="I86" s="24">
        <v>334106724</v>
      </c>
      <c r="J86" s="24">
        <v>380799179</v>
      </c>
      <c r="K86" s="23">
        <v>767534401</v>
      </c>
      <c r="L86" s="23">
        <v>406533443</v>
      </c>
      <c r="M86" s="24">
        <v>253867884</v>
      </c>
      <c r="N86" s="24">
        <v>322618032</v>
      </c>
      <c r="O86" s="23">
        <v>983019359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customHeight="1" x14ac:dyDescent="0.3">
      <c r="A87" s="14" t="s">
        <v>14</v>
      </c>
      <c r="B87" s="15" t="s">
        <v>158</v>
      </c>
      <c r="C87" s="16" t="s">
        <v>159</v>
      </c>
      <c r="D87" s="23">
        <v>3467208728</v>
      </c>
      <c r="E87" s="24">
        <v>3467208728</v>
      </c>
      <c r="F87" s="24">
        <v>1182846313</v>
      </c>
      <c r="G87" s="31">
        <f t="shared" si="16"/>
        <v>0.34115232332213952</v>
      </c>
      <c r="H87" s="23">
        <v>217615433</v>
      </c>
      <c r="I87" s="24">
        <v>156405867</v>
      </c>
      <c r="J87" s="24">
        <v>187931618</v>
      </c>
      <c r="K87" s="23">
        <v>561952918</v>
      </c>
      <c r="L87" s="23">
        <v>217694191</v>
      </c>
      <c r="M87" s="24">
        <v>178917534</v>
      </c>
      <c r="N87" s="24">
        <v>224281670</v>
      </c>
      <c r="O87" s="23">
        <v>620893395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customHeight="1" x14ac:dyDescent="0.3">
      <c r="A88" s="14" t="s">
        <v>14</v>
      </c>
      <c r="B88" s="15" t="s">
        <v>160</v>
      </c>
      <c r="C88" s="16" t="s">
        <v>161</v>
      </c>
      <c r="D88" s="23">
        <v>1476004462</v>
      </c>
      <c r="E88" s="24">
        <v>1476004462</v>
      </c>
      <c r="F88" s="24">
        <v>549944798</v>
      </c>
      <c r="G88" s="31">
        <f t="shared" si="16"/>
        <v>0.37259020020496386</v>
      </c>
      <c r="H88" s="23">
        <v>27157340</v>
      </c>
      <c r="I88" s="24">
        <v>27157340</v>
      </c>
      <c r="J88" s="24">
        <v>146170760</v>
      </c>
      <c r="K88" s="23">
        <v>200485440</v>
      </c>
      <c r="L88" s="23">
        <v>135822381</v>
      </c>
      <c r="M88" s="24">
        <v>111545468</v>
      </c>
      <c r="N88" s="24">
        <v>102091509</v>
      </c>
      <c r="O88" s="23">
        <v>349459358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3" customHeight="1" x14ac:dyDescent="0.3">
      <c r="A89" s="17" t="s">
        <v>0</v>
      </c>
      <c r="B89" s="18" t="s">
        <v>19</v>
      </c>
      <c r="C89" s="19" t="s">
        <v>0</v>
      </c>
      <c r="D89" s="25">
        <f>SUM(D86:D88)</f>
        <v>8808230238</v>
      </c>
      <c r="E89" s="26">
        <f>SUM(E86:E88)</f>
        <v>8808230238</v>
      </c>
      <c r="F89" s="26">
        <f>SUM(F86:F88)</f>
        <v>3483344871</v>
      </c>
      <c r="G89" s="32">
        <f t="shared" si="16"/>
        <v>0.39546478428462717</v>
      </c>
      <c r="H89" s="25">
        <f t="shared" ref="H89:W89" si="17">SUM(H86:H88)</f>
        <v>297401271</v>
      </c>
      <c r="I89" s="26">
        <f t="shared" si="17"/>
        <v>517669931</v>
      </c>
      <c r="J89" s="26">
        <f t="shared" si="17"/>
        <v>714901557</v>
      </c>
      <c r="K89" s="25">
        <f t="shared" si="17"/>
        <v>1529972759</v>
      </c>
      <c r="L89" s="25">
        <f t="shared" si="17"/>
        <v>760050015</v>
      </c>
      <c r="M89" s="26">
        <f t="shared" si="17"/>
        <v>544330886</v>
      </c>
      <c r="N89" s="26">
        <f t="shared" si="17"/>
        <v>648991211</v>
      </c>
      <c r="O89" s="25">
        <f t="shared" si="17"/>
        <v>1953372112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customHeight="1" x14ac:dyDescent="0.3">
      <c r="A90" s="14" t="s">
        <v>20</v>
      </c>
      <c r="B90" s="15" t="s">
        <v>162</v>
      </c>
      <c r="C90" s="16" t="s">
        <v>163</v>
      </c>
      <c r="D90" s="23">
        <v>585154662</v>
      </c>
      <c r="E90" s="24">
        <v>394384212</v>
      </c>
      <c r="F90" s="24">
        <v>132318097</v>
      </c>
      <c r="G90" s="31">
        <f t="shared" si="16"/>
        <v>0.22612499838546959</v>
      </c>
      <c r="H90" s="23">
        <v>5305175</v>
      </c>
      <c r="I90" s="24">
        <v>6859246</v>
      </c>
      <c r="J90" s="24">
        <v>29224279</v>
      </c>
      <c r="K90" s="23">
        <v>41388700</v>
      </c>
      <c r="L90" s="23">
        <v>25982483</v>
      </c>
      <c r="M90" s="24">
        <v>23240320</v>
      </c>
      <c r="N90" s="24">
        <v>41706594</v>
      </c>
      <c r="O90" s="23">
        <v>90929397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customHeight="1" x14ac:dyDescent="0.3">
      <c r="A91" s="14" t="s">
        <v>20</v>
      </c>
      <c r="B91" s="15" t="s">
        <v>164</v>
      </c>
      <c r="C91" s="16" t="s">
        <v>165</v>
      </c>
      <c r="D91" s="23">
        <v>219570860</v>
      </c>
      <c r="E91" s="24">
        <v>219570860</v>
      </c>
      <c r="F91" s="24">
        <v>97311066</v>
      </c>
      <c r="G91" s="31">
        <f t="shared" si="16"/>
        <v>0.4431875249748532</v>
      </c>
      <c r="H91" s="23">
        <v>10174429</v>
      </c>
      <c r="I91" s="24">
        <v>15749834</v>
      </c>
      <c r="J91" s="24">
        <v>17400832</v>
      </c>
      <c r="K91" s="23">
        <v>43325095</v>
      </c>
      <c r="L91" s="23">
        <v>18911339</v>
      </c>
      <c r="M91" s="24">
        <v>17602005</v>
      </c>
      <c r="N91" s="24">
        <v>17472627</v>
      </c>
      <c r="O91" s="23">
        <v>53985971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customHeight="1" x14ac:dyDescent="0.3">
      <c r="A92" s="14" t="s">
        <v>20</v>
      </c>
      <c r="B92" s="15" t="s">
        <v>166</v>
      </c>
      <c r="C92" s="16" t="s">
        <v>167</v>
      </c>
      <c r="D92" s="23">
        <v>71228605</v>
      </c>
      <c r="E92" s="24">
        <v>71228605</v>
      </c>
      <c r="F92" s="24">
        <v>32800675</v>
      </c>
      <c r="G92" s="31">
        <f t="shared" si="16"/>
        <v>0.46049862972888489</v>
      </c>
      <c r="H92" s="23">
        <v>2015271</v>
      </c>
      <c r="I92" s="24">
        <v>6646293</v>
      </c>
      <c r="J92" s="24">
        <v>5234652</v>
      </c>
      <c r="K92" s="23">
        <v>13896216</v>
      </c>
      <c r="L92" s="23">
        <v>4107605</v>
      </c>
      <c r="M92" s="24">
        <v>7605995</v>
      </c>
      <c r="N92" s="24">
        <v>7190859</v>
      </c>
      <c r="O92" s="23">
        <v>18904459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customHeight="1" x14ac:dyDescent="0.3">
      <c r="A93" s="14" t="s">
        <v>35</v>
      </c>
      <c r="B93" s="15" t="s">
        <v>168</v>
      </c>
      <c r="C93" s="16" t="s">
        <v>169</v>
      </c>
      <c r="D93" s="23">
        <v>3037073</v>
      </c>
      <c r="E93" s="24">
        <v>3037073</v>
      </c>
      <c r="F93" s="24">
        <v>769582</v>
      </c>
      <c r="G93" s="31">
        <f t="shared" si="16"/>
        <v>0.25339595064063325</v>
      </c>
      <c r="H93" s="23">
        <v>26462</v>
      </c>
      <c r="I93" s="24">
        <v>231260</v>
      </c>
      <c r="J93" s="24">
        <v>97727</v>
      </c>
      <c r="K93" s="23">
        <v>355449</v>
      </c>
      <c r="L93" s="23">
        <v>123490</v>
      </c>
      <c r="M93" s="24">
        <v>136183</v>
      </c>
      <c r="N93" s="24">
        <v>154460</v>
      </c>
      <c r="O93" s="23">
        <v>414133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3" customHeight="1" x14ac:dyDescent="0.3">
      <c r="A94" s="17" t="s">
        <v>0</v>
      </c>
      <c r="B94" s="18" t="s">
        <v>170</v>
      </c>
      <c r="C94" s="19" t="s">
        <v>0</v>
      </c>
      <c r="D94" s="25">
        <f>SUM(D90:D93)</f>
        <v>878991200</v>
      </c>
      <c r="E94" s="26">
        <f>SUM(E90:E93)</f>
        <v>688220750</v>
      </c>
      <c r="F94" s="26">
        <f>SUM(F90:F93)</f>
        <v>263199420</v>
      </c>
      <c r="G94" s="32">
        <f t="shared" si="16"/>
        <v>0.29943350968701393</v>
      </c>
      <c r="H94" s="25">
        <f t="shared" ref="H94:W94" si="18">SUM(H90:H93)</f>
        <v>17521337</v>
      </c>
      <c r="I94" s="26">
        <f t="shared" si="18"/>
        <v>29486633</v>
      </c>
      <c r="J94" s="26">
        <f t="shared" si="18"/>
        <v>51957490</v>
      </c>
      <c r="K94" s="25">
        <f t="shared" si="18"/>
        <v>98965460</v>
      </c>
      <c r="L94" s="25">
        <f t="shared" si="18"/>
        <v>49124917</v>
      </c>
      <c r="M94" s="26">
        <f t="shared" si="18"/>
        <v>48584503</v>
      </c>
      <c r="N94" s="26">
        <f t="shared" si="18"/>
        <v>66524540</v>
      </c>
      <c r="O94" s="25">
        <f t="shared" si="18"/>
        <v>164233960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customHeight="1" x14ac:dyDescent="0.3">
      <c r="A95" s="14" t="s">
        <v>20</v>
      </c>
      <c r="B95" s="15" t="s">
        <v>171</v>
      </c>
      <c r="C95" s="16" t="s">
        <v>172</v>
      </c>
      <c r="D95" s="23">
        <v>558747735</v>
      </c>
      <c r="E95" s="24">
        <v>558747735</v>
      </c>
      <c r="F95" s="24">
        <v>181765033</v>
      </c>
      <c r="G95" s="31">
        <f t="shared" si="16"/>
        <v>0.32530786545380808</v>
      </c>
      <c r="H95" s="23">
        <v>26604895</v>
      </c>
      <c r="I95" s="24">
        <v>39905956</v>
      </c>
      <c r="J95" s="24">
        <v>9043931</v>
      </c>
      <c r="K95" s="23">
        <v>75554782</v>
      </c>
      <c r="L95" s="23">
        <v>31341131</v>
      </c>
      <c r="M95" s="24">
        <v>41706849</v>
      </c>
      <c r="N95" s="24">
        <v>33162271</v>
      </c>
      <c r="O95" s="23">
        <v>106210251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customHeight="1" x14ac:dyDescent="0.3">
      <c r="A96" s="14" t="s">
        <v>20</v>
      </c>
      <c r="B96" s="15" t="s">
        <v>173</v>
      </c>
      <c r="C96" s="16" t="s">
        <v>174</v>
      </c>
      <c r="D96" s="23">
        <v>2943825</v>
      </c>
      <c r="E96" s="24">
        <v>2943825</v>
      </c>
      <c r="F96" s="24">
        <v>12015864</v>
      </c>
      <c r="G96" s="31">
        <f t="shared" si="16"/>
        <v>4.0817181727854068</v>
      </c>
      <c r="H96" s="23">
        <v>195795</v>
      </c>
      <c r="I96" s="24">
        <v>391590</v>
      </c>
      <c r="J96" s="24">
        <v>0</v>
      </c>
      <c r="K96" s="23">
        <v>587385</v>
      </c>
      <c r="L96" s="23">
        <v>40197</v>
      </c>
      <c r="M96" s="24">
        <v>2397765</v>
      </c>
      <c r="N96" s="24">
        <v>8990517</v>
      </c>
      <c r="O96" s="23">
        <v>11428479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customHeight="1" x14ac:dyDescent="0.3">
      <c r="A97" s="14" t="s">
        <v>20</v>
      </c>
      <c r="B97" s="15" t="s">
        <v>175</v>
      </c>
      <c r="C97" s="16" t="s">
        <v>176</v>
      </c>
      <c r="D97" s="23">
        <v>194796004</v>
      </c>
      <c r="E97" s="24">
        <v>194796004</v>
      </c>
      <c r="F97" s="24">
        <v>75846065</v>
      </c>
      <c r="G97" s="31">
        <f t="shared" si="16"/>
        <v>0.38936150353474397</v>
      </c>
      <c r="H97" s="23">
        <v>636215</v>
      </c>
      <c r="I97" s="24">
        <v>20831448</v>
      </c>
      <c r="J97" s="24">
        <v>4821058</v>
      </c>
      <c r="K97" s="23">
        <v>26288721</v>
      </c>
      <c r="L97" s="23">
        <v>11845864</v>
      </c>
      <c r="M97" s="24">
        <v>17872006</v>
      </c>
      <c r="N97" s="24">
        <v>19839474</v>
      </c>
      <c r="O97" s="23">
        <v>49557344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customHeight="1" x14ac:dyDescent="0.3">
      <c r="A98" s="14" t="s">
        <v>35</v>
      </c>
      <c r="B98" s="15" t="s">
        <v>177</v>
      </c>
      <c r="C98" s="16" t="s">
        <v>178</v>
      </c>
      <c r="D98" s="23">
        <v>3911490</v>
      </c>
      <c r="E98" s="24">
        <v>3911490</v>
      </c>
      <c r="F98" s="24">
        <v>502903</v>
      </c>
      <c r="G98" s="31">
        <f t="shared" si="16"/>
        <v>0.12857069812271027</v>
      </c>
      <c r="H98" s="23">
        <v>13057</v>
      </c>
      <c r="I98" s="24">
        <v>16611</v>
      </c>
      <c r="J98" s="24">
        <v>327353</v>
      </c>
      <c r="K98" s="23">
        <v>357021</v>
      </c>
      <c r="L98" s="23">
        <v>108393</v>
      </c>
      <c r="M98" s="24">
        <v>37489</v>
      </c>
      <c r="N98" s="24">
        <v>0</v>
      </c>
      <c r="O98" s="23">
        <v>145882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3" customHeight="1" x14ac:dyDescent="0.3">
      <c r="A99" s="17" t="s">
        <v>0</v>
      </c>
      <c r="B99" s="18" t="s">
        <v>179</v>
      </c>
      <c r="C99" s="19" t="s">
        <v>0</v>
      </c>
      <c r="D99" s="25">
        <f>SUM(D95:D98)</f>
        <v>760399054</v>
      </c>
      <c r="E99" s="26">
        <f>SUM(E95:E98)</f>
        <v>760399054</v>
      </c>
      <c r="F99" s="26">
        <f>SUM(F95:F98)</f>
        <v>270129865</v>
      </c>
      <c r="G99" s="32">
        <f t="shared" si="16"/>
        <v>0.35524750271454175</v>
      </c>
      <c r="H99" s="25">
        <f t="shared" ref="H99:W99" si="19">SUM(H95:H98)</f>
        <v>27449962</v>
      </c>
      <c r="I99" s="26">
        <f t="shared" si="19"/>
        <v>61145605</v>
      </c>
      <c r="J99" s="26">
        <f t="shared" si="19"/>
        <v>14192342</v>
      </c>
      <c r="K99" s="25">
        <f t="shared" si="19"/>
        <v>102787909</v>
      </c>
      <c r="L99" s="25">
        <f t="shared" si="19"/>
        <v>43335585</v>
      </c>
      <c r="M99" s="26">
        <f t="shared" si="19"/>
        <v>62014109</v>
      </c>
      <c r="N99" s="26">
        <f t="shared" si="19"/>
        <v>61992262</v>
      </c>
      <c r="O99" s="25">
        <f t="shared" si="19"/>
        <v>167341956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3" customHeight="1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10447620492</v>
      </c>
      <c r="E100" s="26">
        <f>SUM(E86:E88,E90:E93,E95:E98)</f>
        <v>10256850042</v>
      </c>
      <c r="F100" s="26">
        <f>SUM(F86:F88,F90:F93,F95:F98)</f>
        <v>4016674156</v>
      </c>
      <c r="G100" s="32">
        <f>IF(($D100     =0),0,($F100     /$D100     ))</f>
        <v>0.38445827536286048</v>
      </c>
      <c r="H100" s="25">
        <f t="shared" ref="H100:W100" si="20">SUM(H86:H88,H90:H93,H95:H98)</f>
        <v>342372570</v>
      </c>
      <c r="I100" s="26">
        <f t="shared" si="20"/>
        <v>608302169</v>
      </c>
      <c r="J100" s="26">
        <f t="shared" si="20"/>
        <v>781051389</v>
      </c>
      <c r="K100" s="25">
        <f t="shared" si="20"/>
        <v>1731726128</v>
      </c>
      <c r="L100" s="25">
        <f t="shared" si="20"/>
        <v>852510517</v>
      </c>
      <c r="M100" s="26">
        <f t="shared" si="20"/>
        <v>654929498</v>
      </c>
      <c r="N100" s="26">
        <f t="shared" si="20"/>
        <v>777508013</v>
      </c>
      <c r="O100" s="25">
        <f t="shared" si="20"/>
        <v>2284948028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3" customHeight="1" x14ac:dyDescent="0.3">
      <c r="A101" s="10"/>
      <c r="B101" s="11" t="s">
        <v>594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13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customHeight="1" x14ac:dyDescent="0.3">
      <c r="A103" s="14" t="s">
        <v>14</v>
      </c>
      <c r="B103" s="15" t="s">
        <v>182</v>
      </c>
      <c r="C103" s="16" t="s">
        <v>183</v>
      </c>
      <c r="D103" s="23">
        <v>4362601920</v>
      </c>
      <c r="E103" s="24">
        <v>4489116609</v>
      </c>
      <c r="F103" s="24">
        <v>1894267766</v>
      </c>
      <c r="G103" s="31">
        <f t="shared" ref="G103:G134" si="21">IF(($D103     =0),0,($F103     /$D103     ))</f>
        <v>0.4342059625738211</v>
      </c>
      <c r="H103" s="23">
        <v>260377848</v>
      </c>
      <c r="I103" s="24">
        <v>253216242</v>
      </c>
      <c r="J103" s="24">
        <v>330158569</v>
      </c>
      <c r="K103" s="23">
        <v>843752659</v>
      </c>
      <c r="L103" s="23">
        <v>424464392</v>
      </c>
      <c r="M103" s="24">
        <v>299487088</v>
      </c>
      <c r="N103" s="24">
        <v>326563627</v>
      </c>
      <c r="O103" s="23">
        <v>1050515107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3" customHeight="1" x14ac:dyDescent="0.3">
      <c r="A104" s="17" t="s">
        <v>0</v>
      </c>
      <c r="B104" s="18" t="s">
        <v>19</v>
      </c>
      <c r="C104" s="19" t="s">
        <v>0</v>
      </c>
      <c r="D104" s="25">
        <f>D103</f>
        <v>4362601920</v>
      </c>
      <c r="E104" s="26">
        <f>E103</f>
        <v>4489116609</v>
      </c>
      <c r="F104" s="26">
        <f>F103</f>
        <v>1894267766</v>
      </c>
      <c r="G104" s="32">
        <f t="shared" si="21"/>
        <v>0.4342059625738211</v>
      </c>
      <c r="H104" s="25">
        <f t="shared" ref="H104:W104" si="22">H103</f>
        <v>260377848</v>
      </c>
      <c r="I104" s="26">
        <f t="shared" si="22"/>
        <v>253216242</v>
      </c>
      <c r="J104" s="26">
        <f t="shared" si="22"/>
        <v>330158569</v>
      </c>
      <c r="K104" s="25">
        <f t="shared" si="22"/>
        <v>843752659</v>
      </c>
      <c r="L104" s="25">
        <f t="shared" si="22"/>
        <v>424464392</v>
      </c>
      <c r="M104" s="26">
        <f t="shared" si="22"/>
        <v>299487088</v>
      </c>
      <c r="N104" s="26">
        <f t="shared" si="22"/>
        <v>326563627</v>
      </c>
      <c r="O104" s="25">
        <f t="shared" si="22"/>
        <v>1050515107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customHeight="1" x14ac:dyDescent="0.3">
      <c r="A105" s="14" t="s">
        <v>20</v>
      </c>
      <c r="B105" s="15" t="s">
        <v>184</v>
      </c>
      <c r="C105" s="16" t="s">
        <v>185</v>
      </c>
      <c r="D105" s="23">
        <v>44388858</v>
      </c>
      <c r="E105" s="24">
        <v>44388858</v>
      </c>
      <c r="F105" s="24">
        <v>7418568</v>
      </c>
      <c r="G105" s="31">
        <f t="shared" si="21"/>
        <v>0.16712680465895294</v>
      </c>
      <c r="H105" s="23">
        <v>30000</v>
      </c>
      <c r="I105" s="24">
        <v>279232</v>
      </c>
      <c r="J105" s="24">
        <v>1103733</v>
      </c>
      <c r="K105" s="23">
        <v>1412965</v>
      </c>
      <c r="L105" s="23">
        <v>820024</v>
      </c>
      <c r="M105" s="24">
        <v>2689963</v>
      </c>
      <c r="N105" s="24">
        <v>2495616</v>
      </c>
      <c r="O105" s="23">
        <v>6005603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customHeight="1" x14ac:dyDescent="0.3">
      <c r="A106" s="14" t="s">
        <v>20</v>
      </c>
      <c r="B106" s="15" t="s">
        <v>186</v>
      </c>
      <c r="C106" s="16" t="s">
        <v>187</v>
      </c>
      <c r="D106" s="23">
        <v>6039149</v>
      </c>
      <c r="E106" s="24">
        <v>6039149</v>
      </c>
      <c r="F106" s="24">
        <v>3503199</v>
      </c>
      <c r="G106" s="31">
        <f t="shared" si="21"/>
        <v>0.58008156447208037</v>
      </c>
      <c r="H106" s="23">
        <v>1431628</v>
      </c>
      <c r="I106" s="24">
        <v>174488</v>
      </c>
      <c r="J106" s="24">
        <v>207602</v>
      </c>
      <c r="K106" s="23">
        <v>1813718</v>
      </c>
      <c r="L106" s="23">
        <v>465849</v>
      </c>
      <c r="M106" s="24">
        <v>908702</v>
      </c>
      <c r="N106" s="24">
        <v>314930</v>
      </c>
      <c r="O106" s="23">
        <v>1689481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customHeight="1" x14ac:dyDescent="0.3">
      <c r="A107" s="14" t="s">
        <v>20</v>
      </c>
      <c r="B107" s="15" t="s">
        <v>188</v>
      </c>
      <c r="C107" s="16" t="s">
        <v>189</v>
      </c>
      <c r="D107" s="23">
        <v>3741768</v>
      </c>
      <c r="E107" s="24">
        <v>3741768</v>
      </c>
      <c r="F107" s="24">
        <v>4186817</v>
      </c>
      <c r="G107" s="31">
        <f t="shared" si="21"/>
        <v>1.1189408322482848</v>
      </c>
      <c r="H107" s="23">
        <v>1815921</v>
      </c>
      <c r="I107" s="24">
        <v>159381</v>
      </c>
      <c r="J107" s="24">
        <v>589281</v>
      </c>
      <c r="K107" s="23">
        <v>2564583</v>
      </c>
      <c r="L107" s="23">
        <v>95596</v>
      </c>
      <c r="M107" s="24">
        <v>1103195</v>
      </c>
      <c r="N107" s="24">
        <v>423443</v>
      </c>
      <c r="O107" s="23">
        <v>1622234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customHeight="1" x14ac:dyDescent="0.3">
      <c r="A108" s="14" t="s">
        <v>20</v>
      </c>
      <c r="B108" s="15" t="s">
        <v>190</v>
      </c>
      <c r="C108" s="16" t="s">
        <v>191</v>
      </c>
      <c r="D108" s="23">
        <v>144418986</v>
      </c>
      <c r="E108" s="24">
        <v>144418986</v>
      </c>
      <c r="F108" s="24">
        <v>64060375</v>
      </c>
      <c r="G108" s="31">
        <f t="shared" si="21"/>
        <v>0.44357308394340894</v>
      </c>
      <c r="H108" s="23">
        <v>5429690</v>
      </c>
      <c r="I108" s="24">
        <v>10622239</v>
      </c>
      <c r="J108" s="24">
        <v>8984024</v>
      </c>
      <c r="K108" s="23">
        <v>25035953</v>
      </c>
      <c r="L108" s="23">
        <v>12169180</v>
      </c>
      <c r="M108" s="24">
        <v>7830854</v>
      </c>
      <c r="N108" s="24">
        <v>19024388</v>
      </c>
      <c r="O108" s="23">
        <v>39024422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customHeight="1" x14ac:dyDescent="0.3">
      <c r="A109" s="14" t="s">
        <v>35</v>
      </c>
      <c r="B109" s="15" t="s">
        <v>192</v>
      </c>
      <c r="C109" s="16" t="s">
        <v>193</v>
      </c>
      <c r="D109" s="23">
        <v>106897175</v>
      </c>
      <c r="E109" s="24">
        <v>106897175</v>
      </c>
      <c r="F109" s="24">
        <v>30092114</v>
      </c>
      <c r="G109" s="31">
        <f t="shared" si="21"/>
        <v>0.28150523154610962</v>
      </c>
      <c r="H109" s="23">
        <v>1150580</v>
      </c>
      <c r="I109" s="24">
        <v>3336884</v>
      </c>
      <c r="J109" s="24">
        <v>3301218</v>
      </c>
      <c r="K109" s="23">
        <v>7788682</v>
      </c>
      <c r="L109" s="23">
        <v>4545604</v>
      </c>
      <c r="M109" s="24">
        <v>7763312</v>
      </c>
      <c r="N109" s="24">
        <v>9994516</v>
      </c>
      <c r="O109" s="23">
        <v>22303432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3" customHeight="1" x14ac:dyDescent="0.3">
      <c r="A110" s="17" t="s">
        <v>0</v>
      </c>
      <c r="B110" s="18" t="s">
        <v>194</v>
      </c>
      <c r="C110" s="19" t="s">
        <v>0</v>
      </c>
      <c r="D110" s="25">
        <f>SUM(D105:D109)</f>
        <v>305485936</v>
      </c>
      <c r="E110" s="26">
        <f>SUM(E105:E109)</f>
        <v>305485936</v>
      </c>
      <c r="F110" s="26">
        <f>SUM(F105:F109)</f>
        <v>109261073</v>
      </c>
      <c r="G110" s="32">
        <f t="shared" si="21"/>
        <v>0.35766318551568277</v>
      </c>
      <c r="H110" s="25">
        <f t="shared" ref="H110:W110" si="23">SUM(H105:H109)</f>
        <v>9857819</v>
      </c>
      <c r="I110" s="26">
        <f t="shared" si="23"/>
        <v>14572224</v>
      </c>
      <c r="J110" s="26">
        <f t="shared" si="23"/>
        <v>14185858</v>
      </c>
      <c r="K110" s="25">
        <f t="shared" si="23"/>
        <v>38615901</v>
      </c>
      <c r="L110" s="25">
        <f t="shared" si="23"/>
        <v>18096253</v>
      </c>
      <c r="M110" s="26">
        <f t="shared" si="23"/>
        <v>20296026</v>
      </c>
      <c r="N110" s="26">
        <f t="shared" si="23"/>
        <v>32252893</v>
      </c>
      <c r="O110" s="25">
        <f t="shared" si="23"/>
        <v>70645172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customHeight="1" x14ac:dyDescent="0.3">
      <c r="A111" s="14" t="s">
        <v>20</v>
      </c>
      <c r="B111" s="15" t="s">
        <v>195</v>
      </c>
      <c r="C111" s="16" t="s">
        <v>196</v>
      </c>
      <c r="D111" s="23">
        <v>22117000</v>
      </c>
      <c r="E111" s="24">
        <v>22117000</v>
      </c>
      <c r="F111" s="24">
        <v>7167002</v>
      </c>
      <c r="G111" s="31">
        <f t="shared" si="21"/>
        <v>0.32404946421304881</v>
      </c>
      <c r="H111" s="23">
        <v>169900</v>
      </c>
      <c r="I111" s="24">
        <v>1233589</v>
      </c>
      <c r="J111" s="24">
        <v>2298502</v>
      </c>
      <c r="K111" s="23">
        <v>3701991</v>
      </c>
      <c r="L111" s="23">
        <v>1645014</v>
      </c>
      <c r="M111" s="24">
        <v>1216767</v>
      </c>
      <c r="N111" s="24">
        <v>603230</v>
      </c>
      <c r="O111" s="23">
        <v>3465011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customHeight="1" x14ac:dyDescent="0.3">
      <c r="A112" s="14" t="s">
        <v>20</v>
      </c>
      <c r="B112" s="15" t="s">
        <v>197</v>
      </c>
      <c r="C112" s="16" t="s">
        <v>198</v>
      </c>
      <c r="D112" s="23">
        <v>34136189</v>
      </c>
      <c r="E112" s="24">
        <v>34136189</v>
      </c>
      <c r="F112" s="24">
        <v>13002549</v>
      </c>
      <c r="G112" s="31">
        <f t="shared" si="21"/>
        <v>0.38090218565405765</v>
      </c>
      <c r="H112" s="23">
        <v>3963424</v>
      </c>
      <c r="I112" s="24">
        <v>1519394</v>
      </c>
      <c r="J112" s="24">
        <v>2907410</v>
      </c>
      <c r="K112" s="23">
        <v>8390228</v>
      </c>
      <c r="L112" s="23">
        <v>1500594</v>
      </c>
      <c r="M112" s="24">
        <v>965140</v>
      </c>
      <c r="N112" s="24">
        <v>2146587</v>
      </c>
      <c r="O112" s="23">
        <v>4612321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customHeight="1" x14ac:dyDescent="0.3">
      <c r="A113" s="14" t="s">
        <v>20</v>
      </c>
      <c r="B113" s="15" t="s">
        <v>199</v>
      </c>
      <c r="C113" s="16" t="s">
        <v>200</v>
      </c>
      <c r="D113" s="23">
        <v>9054650</v>
      </c>
      <c r="E113" s="24">
        <v>9054650</v>
      </c>
      <c r="F113" s="24">
        <v>661188</v>
      </c>
      <c r="G113" s="31">
        <f t="shared" si="21"/>
        <v>7.3021927959667138E-2</v>
      </c>
      <c r="H113" s="23">
        <v>0</v>
      </c>
      <c r="I113" s="24">
        <v>29650</v>
      </c>
      <c r="J113" s="24">
        <v>203897</v>
      </c>
      <c r="K113" s="23">
        <v>233547</v>
      </c>
      <c r="L113" s="23">
        <v>225319</v>
      </c>
      <c r="M113" s="24">
        <v>174644</v>
      </c>
      <c r="N113" s="24">
        <v>27678</v>
      </c>
      <c r="O113" s="23">
        <v>427641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customHeight="1" x14ac:dyDescent="0.3">
      <c r="A114" s="14" t="s">
        <v>20</v>
      </c>
      <c r="B114" s="15" t="s">
        <v>201</v>
      </c>
      <c r="C114" s="16" t="s">
        <v>202</v>
      </c>
      <c r="D114" s="23">
        <v>500000</v>
      </c>
      <c r="E114" s="24">
        <v>500000</v>
      </c>
      <c r="F114" s="24">
        <v>171000</v>
      </c>
      <c r="G114" s="31">
        <f t="shared" si="21"/>
        <v>0.34200000000000003</v>
      </c>
      <c r="H114" s="23">
        <v>96600</v>
      </c>
      <c r="I114" s="24">
        <v>74400</v>
      </c>
      <c r="J114" s="24">
        <v>0</v>
      </c>
      <c r="K114" s="23">
        <v>171000</v>
      </c>
      <c r="L114" s="23">
        <v>0</v>
      </c>
      <c r="M114" s="24">
        <v>0</v>
      </c>
      <c r="N114" s="24">
        <v>0</v>
      </c>
      <c r="O114" s="23">
        <v>0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customHeight="1" x14ac:dyDescent="0.3">
      <c r="A115" s="14" t="s">
        <v>20</v>
      </c>
      <c r="B115" s="15" t="s">
        <v>203</v>
      </c>
      <c r="C115" s="16" t="s">
        <v>204</v>
      </c>
      <c r="D115" s="23">
        <v>474390007</v>
      </c>
      <c r="E115" s="24">
        <v>474390007</v>
      </c>
      <c r="F115" s="24">
        <v>284875587</v>
      </c>
      <c r="G115" s="31">
        <f t="shared" si="21"/>
        <v>0.60050924934428473</v>
      </c>
      <c r="H115" s="23">
        <v>21637939</v>
      </c>
      <c r="I115" s="24">
        <v>39169214</v>
      </c>
      <c r="J115" s="24">
        <v>38177309</v>
      </c>
      <c r="K115" s="23">
        <v>98984462</v>
      </c>
      <c r="L115" s="23">
        <v>47973329</v>
      </c>
      <c r="M115" s="24">
        <v>47973329</v>
      </c>
      <c r="N115" s="24">
        <v>89944467</v>
      </c>
      <c r="O115" s="23">
        <v>185891125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customHeight="1" x14ac:dyDescent="0.3">
      <c r="A116" s="14" t="s">
        <v>20</v>
      </c>
      <c r="B116" s="15" t="s">
        <v>205</v>
      </c>
      <c r="C116" s="16" t="s">
        <v>206</v>
      </c>
      <c r="D116" s="23">
        <v>11059552</v>
      </c>
      <c r="E116" s="24">
        <v>11059552</v>
      </c>
      <c r="F116" s="24">
        <v>9272620</v>
      </c>
      <c r="G116" s="31">
        <f t="shared" si="21"/>
        <v>0.83842636663763592</v>
      </c>
      <c r="H116" s="23">
        <v>487567</v>
      </c>
      <c r="I116" s="24">
        <v>496875</v>
      </c>
      <c r="J116" s="24">
        <v>3132020</v>
      </c>
      <c r="K116" s="23">
        <v>4116462</v>
      </c>
      <c r="L116" s="23">
        <v>-16217</v>
      </c>
      <c r="M116" s="24">
        <v>599448</v>
      </c>
      <c r="N116" s="24">
        <v>4572927</v>
      </c>
      <c r="O116" s="23">
        <v>5156158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customHeight="1" x14ac:dyDescent="0.3">
      <c r="A117" s="14" t="s">
        <v>20</v>
      </c>
      <c r="B117" s="15" t="s">
        <v>207</v>
      </c>
      <c r="C117" s="16" t="s">
        <v>208</v>
      </c>
      <c r="D117" s="23">
        <v>18444208</v>
      </c>
      <c r="E117" s="24">
        <v>18444208</v>
      </c>
      <c r="F117" s="24">
        <v>9827225</v>
      </c>
      <c r="G117" s="31">
        <f t="shared" si="21"/>
        <v>0.53280818563746413</v>
      </c>
      <c r="H117" s="23">
        <v>1637735</v>
      </c>
      <c r="I117" s="24">
        <v>932468</v>
      </c>
      <c r="J117" s="24">
        <v>3112687</v>
      </c>
      <c r="K117" s="23">
        <v>5682890</v>
      </c>
      <c r="L117" s="23">
        <v>1197917</v>
      </c>
      <c r="M117" s="24">
        <v>1360089</v>
      </c>
      <c r="N117" s="24">
        <v>1586329</v>
      </c>
      <c r="O117" s="23">
        <v>4144335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customHeight="1" x14ac:dyDescent="0.3">
      <c r="A118" s="14" t="s">
        <v>35</v>
      </c>
      <c r="B118" s="15" t="s">
        <v>209</v>
      </c>
      <c r="C118" s="16" t="s">
        <v>210</v>
      </c>
      <c r="D118" s="23">
        <v>49460608</v>
      </c>
      <c r="E118" s="24">
        <v>49460608</v>
      </c>
      <c r="F118" s="24">
        <v>26263465</v>
      </c>
      <c r="G118" s="31">
        <f t="shared" si="21"/>
        <v>0.53099761733620421</v>
      </c>
      <c r="H118" s="23">
        <v>911749</v>
      </c>
      <c r="I118" s="24">
        <v>4224272</v>
      </c>
      <c r="J118" s="24">
        <v>5458414</v>
      </c>
      <c r="K118" s="23">
        <v>10594435</v>
      </c>
      <c r="L118" s="23">
        <v>6201319</v>
      </c>
      <c r="M118" s="24">
        <v>2592326</v>
      </c>
      <c r="N118" s="24">
        <v>6875385</v>
      </c>
      <c r="O118" s="23">
        <v>15669030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3" customHeight="1" x14ac:dyDescent="0.3">
      <c r="A119" s="17" t="s">
        <v>0</v>
      </c>
      <c r="B119" s="18" t="s">
        <v>211</v>
      </c>
      <c r="C119" s="19" t="s">
        <v>0</v>
      </c>
      <c r="D119" s="25">
        <f>SUM(D111:D118)</f>
        <v>619162214</v>
      </c>
      <c r="E119" s="26">
        <f>SUM(E111:E118)</f>
        <v>619162214</v>
      </c>
      <c r="F119" s="26">
        <f>SUM(F111:F118)</f>
        <v>351240636</v>
      </c>
      <c r="G119" s="32">
        <f t="shared" si="21"/>
        <v>0.56728370701252129</v>
      </c>
      <c r="H119" s="25">
        <f t="shared" ref="H119:W119" si="24">SUM(H111:H118)</f>
        <v>28904914</v>
      </c>
      <c r="I119" s="26">
        <f t="shared" si="24"/>
        <v>47679862</v>
      </c>
      <c r="J119" s="26">
        <f t="shared" si="24"/>
        <v>55290239</v>
      </c>
      <c r="K119" s="25">
        <f t="shared" si="24"/>
        <v>131875015</v>
      </c>
      <c r="L119" s="25">
        <f t="shared" si="24"/>
        <v>58727275</v>
      </c>
      <c r="M119" s="26">
        <f t="shared" si="24"/>
        <v>54881743</v>
      </c>
      <c r="N119" s="26">
        <f t="shared" si="24"/>
        <v>105756603</v>
      </c>
      <c r="O119" s="25">
        <f t="shared" si="24"/>
        <v>219365621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customHeight="1" x14ac:dyDescent="0.3">
      <c r="A120" s="14" t="s">
        <v>20</v>
      </c>
      <c r="B120" s="15" t="s">
        <v>212</v>
      </c>
      <c r="C120" s="16" t="s">
        <v>213</v>
      </c>
      <c r="D120" s="23">
        <v>1060000</v>
      </c>
      <c r="E120" s="24">
        <v>1060000</v>
      </c>
      <c r="F120" s="24">
        <v>1585695</v>
      </c>
      <c r="G120" s="31">
        <f t="shared" si="21"/>
        <v>1.4959386792452831</v>
      </c>
      <c r="H120" s="23">
        <v>35</v>
      </c>
      <c r="I120" s="24">
        <v>142045</v>
      </c>
      <c r="J120" s="24">
        <v>71170</v>
      </c>
      <c r="K120" s="23">
        <v>213250</v>
      </c>
      <c r="L120" s="23">
        <v>342951</v>
      </c>
      <c r="M120" s="24">
        <v>672298</v>
      </c>
      <c r="N120" s="24">
        <v>357196</v>
      </c>
      <c r="O120" s="23">
        <v>1372445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customHeight="1" x14ac:dyDescent="0.3">
      <c r="A121" s="14" t="s">
        <v>20</v>
      </c>
      <c r="B121" s="15" t="s">
        <v>214</v>
      </c>
      <c r="C121" s="16" t="s">
        <v>215</v>
      </c>
      <c r="D121" s="23">
        <v>25203000</v>
      </c>
      <c r="E121" s="24">
        <v>25203000</v>
      </c>
      <c r="F121" s="24">
        <v>23893851</v>
      </c>
      <c r="G121" s="31">
        <f t="shared" si="21"/>
        <v>0.94805582668729915</v>
      </c>
      <c r="H121" s="23">
        <v>5969632</v>
      </c>
      <c r="I121" s="24">
        <v>2371913</v>
      </c>
      <c r="J121" s="24">
        <v>3902620</v>
      </c>
      <c r="K121" s="23">
        <v>12244165</v>
      </c>
      <c r="L121" s="23">
        <v>3206458</v>
      </c>
      <c r="M121" s="24">
        <v>2025726</v>
      </c>
      <c r="N121" s="24">
        <v>6417502</v>
      </c>
      <c r="O121" s="23">
        <v>11649686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customHeight="1" x14ac:dyDescent="0.3">
      <c r="A122" s="14" t="s">
        <v>20</v>
      </c>
      <c r="B122" s="15" t="s">
        <v>216</v>
      </c>
      <c r="C122" s="16" t="s">
        <v>217</v>
      </c>
      <c r="D122" s="23">
        <v>120838860</v>
      </c>
      <c r="E122" s="24">
        <v>121006860</v>
      </c>
      <c r="F122" s="24">
        <v>33314497</v>
      </c>
      <c r="G122" s="31">
        <f t="shared" si="21"/>
        <v>0.27569357241536374</v>
      </c>
      <c r="H122" s="23">
        <v>2278344</v>
      </c>
      <c r="I122" s="24">
        <v>6116549</v>
      </c>
      <c r="J122" s="24">
        <v>8310845</v>
      </c>
      <c r="K122" s="23">
        <v>16705738</v>
      </c>
      <c r="L122" s="23">
        <v>7036736</v>
      </c>
      <c r="M122" s="24">
        <v>4070900</v>
      </c>
      <c r="N122" s="24">
        <v>5501123</v>
      </c>
      <c r="O122" s="23">
        <v>16608759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customHeight="1" x14ac:dyDescent="0.3">
      <c r="A123" s="14" t="s">
        <v>35</v>
      </c>
      <c r="B123" s="15" t="s">
        <v>218</v>
      </c>
      <c r="C123" s="16" t="s">
        <v>219</v>
      </c>
      <c r="D123" s="23">
        <v>54999996</v>
      </c>
      <c r="E123" s="24">
        <v>54999996</v>
      </c>
      <c r="F123" s="24">
        <v>13995809</v>
      </c>
      <c r="G123" s="31">
        <f t="shared" si="21"/>
        <v>0.25446927305231076</v>
      </c>
      <c r="H123" s="23">
        <v>0</v>
      </c>
      <c r="I123" s="24">
        <v>0</v>
      </c>
      <c r="J123" s="24">
        <v>7884</v>
      </c>
      <c r="K123" s="23">
        <v>7884</v>
      </c>
      <c r="L123" s="23">
        <v>2005315</v>
      </c>
      <c r="M123" s="24">
        <v>1208297</v>
      </c>
      <c r="N123" s="24">
        <v>10774313</v>
      </c>
      <c r="O123" s="23">
        <v>13987925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3" customHeight="1" x14ac:dyDescent="0.3">
      <c r="A124" s="17" t="s">
        <v>0</v>
      </c>
      <c r="B124" s="18" t="s">
        <v>220</v>
      </c>
      <c r="C124" s="19" t="s">
        <v>0</v>
      </c>
      <c r="D124" s="25">
        <f>SUM(D120:D123)</f>
        <v>202101856</v>
      </c>
      <c r="E124" s="26">
        <f>SUM(E120:E123)</f>
        <v>202269856</v>
      </c>
      <c r="F124" s="26">
        <f>SUM(F120:F123)</f>
        <v>72789852</v>
      </c>
      <c r="G124" s="32">
        <f t="shared" si="21"/>
        <v>0.36016419364303115</v>
      </c>
      <c r="H124" s="25">
        <f t="shared" ref="H124:W124" si="25">SUM(H120:H123)</f>
        <v>8248011</v>
      </c>
      <c r="I124" s="26">
        <f t="shared" si="25"/>
        <v>8630507</v>
      </c>
      <c r="J124" s="26">
        <f t="shared" si="25"/>
        <v>12292519</v>
      </c>
      <c r="K124" s="25">
        <f t="shared" si="25"/>
        <v>29171037</v>
      </c>
      <c r="L124" s="25">
        <f t="shared" si="25"/>
        <v>12591460</v>
      </c>
      <c r="M124" s="26">
        <f t="shared" si="25"/>
        <v>7977221</v>
      </c>
      <c r="N124" s="26">
        <f t="shared" si="25"/>
        <v>23050134</v>
      </c>
      <c r="O124" s="25">
        <f t="shared" si="25"/>
        <v>43618815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customHeight="1" x14ac:dyDescent="0.3">
      <c r="A125" s="14" t="s">
        <v>20</v>
      </c>
      <c r="B125" s="15" t="s">
        <v>221</v>
      </c>
      <c r="C125" s="16" t="s">
        <v>222</v>
      </c>
      <c r="D125" s="23">
        <v>13785750</v>
      </c>
      <c r="E125" s="24">
        <v>13785750</v>
      </c>
      <c r="F125" s="24">
        <v>8136065</v>
      </c>
      <c r="G125" s="31">
        <f t="shared" si="21"/>
        <v>0.59017935186696413</v>
      </c>
      <c r="H125" s="23">
        <v>354301</v>
      </c>
      <c r="I125" s="24">
        <v>288475</v>
      </c>
      <c r="J125" s="24">
        <v>745104</v>
      </c>
      <c r="K125" s="23">
        <v>1387880</v>
      </c>
      <c r="L125" s="23">
        <v>837473</v>
      </c>
      <c r="M125" s="24">
        <v>2337269</v>
      </c>
      <c r="N125" s="24">
        <v>3573443</v>
      </c>
      <c r="O125" s="23">
        <v>6748185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customHeight="1" x14ac:dyDescent="0.3">
      <c r="A126" s="14" t="s">
        <v>20</v>
      </c>
      <c r="B126" s="15" t="s">
        <v>223</v>
      </c>
      <c r="C126" s="16" t="s">
        <v>224</v>
      </c>
      <c r="D126" s="23">
        <v>8005649</v>
      </c>
      <c r="E126" s="24">
        <v>8005649</v>
      </c>
      <c r="F126" s="24">
        <v>2896670</v>
      </c>
      <c r="G126" s="31">
        <f t="shared" si="21"/>
        <v>0.36182825402412722</v>
      </c>
      <c r="H126" s="23">
        <v>0</v>
      </c>
      <c r="I126" s="24">
        <v>356437</v>
      </c>
      <c r="J126" s="24">
        <v>1657553</v>
      </c>
      <c r="K126" s="23">
        <v>2013990</v>
      </c>
      <c r="L126" s="23">
        <v>52170</v>
      </c>
      <c r="M126" s="24">
        <v>415595</v>
      </c>
      <c r="N126" s="24">
        <v>414915</v>
      </c>
      <c r="O126" s="23">
        <v>882680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customHeight="1" x14ac:dyDescent="0.3">
      <c r="A127" s="14" t="s">
        <v>20</v>
      </c>
      <c r="B127" s="15" t="s">
        <v>225</v>
      </c>
      <c r="C127" s="16" t="s">
        <v>226</v>
      </c>
      <c r="D127" s="23">
        <v>38934000</v>
      </c>
      <c r="E127" s="24">
        <v>38934000</v>
      </c>
      <c r="F127" s="24">
        <v>13825708</v>
      </c>
      <c r="G127" s="31">
        <f t="shared" si="21"/>
        <v>0.35510628242667075</v>
      </c>
      <c r="H127" s="23">
        <v>281825</v>
      </c>
      <c r="I127" s="24">
        <v>4727191</v>
      </c>
      <c r="J127" s="24">
        <v>1372753</v>
      </c>
      <c r="K127" s="23">
        <v>6381769</v>
      </c>
      <c r="L127" s="23">
        <v>2572462</v>
      </c>
      <c r="M127" s="24">
        <v>396446</v>
      </c>
      <c r="N127" s="24">
        <v>4475031</v>
      </c>
      <c r="O127" s="23">
        <v>7443939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customHeight="1" x14ac:dyDescent="0.3">
      <c r="A128" s="14" t="s">
        <v>20</v>
      </c>
      <c r="B128" s="15" t="s">
        <v>227</v>
      </c>
      <c r="C128" s="16" t="s">
        <v>228</v>
      </c>
      <c r="D128" s="23">
        <v>19418996</v>
      </c>
      <c r="E128" s="24">
        <v>19418996</v>
      </c>
      <c r="F128" s="24">
        <v>2237876</v>
      </c>
      <c r="G128" s="31">
        <f t="shared" si="21"/>
        <v>0.11524159127485273</v>
      </c>
      <c r="H128" s="23">
        <v>816666</v>
      </c>
      <c r="I128" s="24">
        <v>119452</v>
      </c>
      <c r="J128" s="24">
        <v>237337</v>
      </c>
      <c r="K128" s="23">
        <v>1173455</v>
      </c>
      <c r="L128" s="23">
        <v>314245</v>
      </c>
      <c r="M128" s="24">
        <v>396434</v>
      </c>
      <c r="N128" s="24">
        <v>353742</v>
      </c>
      <c r="O128" s="23">
        <v>1064421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customHeight="1" x14ac:dyDescent="0.3">
      <c r="A129" s="14" t="s">
        <v>35</v>
      </c>
      <c r="B129" s="15" t="s">
        <v>229</v>
      </c>
      <c r="C129" s="16" t="s">
        <v>230</v>
      </c>
      <c r="D129" s="23">
        <v>36263000</v>
      </c>
      <c r="E129" s="24">
        <v>36263000</v>
      </c>
      <c r="F129" s="24">
        <v>29626455</v>
      </c>
      <c r="G129" s="31">
        <f t="shared" si="21"/>
        <v>0.81698852825193724</v>
      </c>
      <c r="H129" s="23">
        <v>1397185</v>
      </c>
      <c r="I129" s="24">
        <v>5845068</v>
      </c>
      <c r="J129" s="24">
        <v>2335758</v>
      </c>
      <c r="K129" s="23">
        <v>9578011</v>
      </c>
      <c r="L129" s="23">
        <v>1130470</v>
      </c>
      <c r="M129" s="24">
        <v>243276</v>
      </c>
      <c r="N129" s="24">
        <v>18674698</v>
      </c>
      <c r="O129" s="23">
        <v>20048444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3" customHeight="1" x14ac:dyDescent="0.3">
      <c r="A130" s="17" t="s">
        <v>0</v>
      </c>
      <c r="B130" s="18" t="s">
        <v>231</v>
      </c>
      <c r="C130" s="19" t="s">
        <v>0</v>
      </c>
      <c r="D130" s="25">
        <f>SUM(D125:D129)</f>
        <v>116407395</v>
      </c>
      <c r="E130" s="26">
        <f>SUM(E125:E129)</f>
        <v>116407395</v>
      </c>
      <c r="F130" s="26">
        <f>SUM(F125:F129)</f>
        <v>56722774</v>
      </c>
      <c r="G130" s="32">
        <f t="shared" si="21"/>
        <v>0.48727809775315389</v>
      </c>
      <c r="H130" s="25">
        <f t="shared" ref="H130:W130" si="26">SUM(H125:H129)</f>
        <v>2849977</v>
      </c>
      <c r="I130" s="26">
        <f t="shared" si="26"/>
        <v>11336623</v>
      </c>
      <c r="J130" s="26">
        <f t="shared" si="26"/>
        <v>6348505</v>
      </c>
      <c r="K130" s="25">
        <f t="shared" si="26"/>
        <v>20535105</v>
      </c>
      <c r="L130" s="25">
        <f t="shared" si="26"/>
        <v>4906820</v>
      </c>
      <c r="M130" s="26">
        <f t="shared" si="26"/>
        <v>3789020</v>
      </c>
      <c r="N130" s="26">
        <f t="shared" si="26"/>
        <v>27491829</v>
      </c>
      <c r="O130" s="25">
        <f t="shared" si="26"/>
        <v>36187669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customHeight="1" x14ac:dyDescent="0.3">
      <c r="A131" s="14" t="s">
        <v>20</v>
      </c>
      <c r="B131" s="15" t="s">
        <v>232</v>
      </c>
      <c r="C131" s="16" t="s">
        <v>233</v>
      </c>
      <c r="D131" s="23">
        <v>39953955</v>
      </c>
      <c r="E131" s="24">
        <v>39953955</v>
      </c>
      <c r="F131" s="24">
        <v>65147426</v>
      </c>
      <c r="G131" s="31">
        <f t="shared" si="21"/>
        <v>1.6305626314090809</v>
      </c>
      <c r="H131" s="23">
        <v>2095736</v>
      </c>
      <c r="I131" s="24">
        <v>4731241</v>
      </c>
      <c r="J131" s="24">
        <v>9216284</v>
      </c>
      <c r="K131" s="23">
        <v>16043261</v>
      </c>
      <c r="L131" s="23">
        <v>15149453</v>
      </c>
      <c r="M131" s="24">
        <v>13338833</v>
      </c>
      <c r="N131" s="24">
        <v>20615879</v>
      </c>
      <c r="O131" s="23">
        <v>49104165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customHeight="1" x14ac:dyDescent="0.3">
      <c r="A132" s="14" t="s">
        <v>20</v>
      </c>
      <c r="B132" s="15" t="s">
        <v>234</v>
      </c>
      <c r="C132" s="16" t="s">
        <v>235</v>
      </c>
      <c r="D132" s="23">
        <v>1558863</v>
      </c>
      <c r="E132" s="24">
        <v>1558863</v>
      </c>
      <c r="F132" s="24">
        <v>435104</v>
      </c>
      <c r="G132" s="31">
        <f t="shared" si="21"/>
        <v>0.27911625332052914</v>
      </c>
      <c r="H132" s="23">
        <v>7039</v>
      </c>
      <c r="I132" s="24">
        <v>63617</v>
      </c>
      <c r="J132" s="24">
        <v>5458</v>
      </c>
      <c r="K132" s="23">
        <v>76114</v>
      </c>
      <c r="L132" s="23">
        <v>81339</v>
      </c>
      <c r="M132" s="24">
        <v>214384</v>
      </c>
      <c r="N132" s="24">
        <v>63267</v>
      </c>
      <c r="O132" s="23">
        <v>358990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customHeight="1" x14ac:dyDescent="0.3">
      <c r="A133" s="14" t="s">
        <v>20</v>
      </c>
      <c r="B133" s="15" t="s">
        <v>236</v>
      </c>
      <c r="C133" s="16" t="s">
        <v>237</v>
      </c>
      <c r="D133" s="23">
        <v>20075000</v>
      </c>
      <c r="E133" s="24">
        <v>20075000</v>
      </c>
      <c r="F133" s="24">
        <v>3276768</v>
      </c>
      <c r="G133" s="31">
        <f t="shared" si="21"/>
        <v>0.16322630136986302</v>
      </c>
      <c r="H133" s="23">
        <v>1984963</v>
      </c>
      <c r="I133" s="24">
        <v>38983</v>
      </c>
      <c r="J133" s="24">
        <v>89336</v>
      </c>
      <c r="K133" s="23">
        <v>2113282</v>
      </c>
      <c r="L133" s="23">
        <v>476459</v>
      </c>
      <c r="M133" s="24">
        <v>399305</v>
      </c>
      <c r="N133" s="24">
        <v>287722</v>
      </c>
      <c r="O133" s="23">
        <v>1163486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customHeight="1" x14ac:dyDescent="0.3">
      <c r="A134" s="14" t="s">
        <v>35</v>
      </c>
      <c r="B134" s="15" t="s">
        <v>238</v>
      </c>
      <c r="C134" s="16" t="s">
        <v>239</v>
      </c>
      <c r="D134" s="23">
        <v>6271638</v>
      </c>
      <c r="E134" s="24">
        <v>6271638</v>
      </c>
      <c r="F134" s="24">
        <v>3795471</v>
      </c>
      <c r="G134" s="31">
        <f t="shared" si="21"/>
        <v>0.60518017781000755</v>
      </c>
      <c r="H134" s="23">
        <v>251467</v>
      </c>
      <c r="I134" s="24">
        <v>443782</v>
      </c>
      <c r="J134" s="24">
        <v>666456</v>
      </c>
      <c r="K134" s="23">
        <v>1361705</v>
      </c>
      <c r="L134" s="23">
        <v>800837</v>
      </c>
      <c r="M134" s="24">
        <v>570304</v>
      </c>
      <c r="N134" s="24">
        <v>1062625</v>
      </c>
      <c r="O134" s="23">
        <v>2433766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3" customHeight="1" x14ac:dyDescent="0.3">
      <c r="A135" s="17" t="s">
        <v>0</v>
      </c>
      <c r="B135" s="18" t="s">
        <v>240</v>
      </c>
      <c r="C135" s="19" t="s">
        <v>0</v>
      </c>
      <c r="D135" s="25">
        <f>SUM(D131:D134)</f>
        <v>67859456</v>
      </c>
      <c r="E135" s="26">
        <f>SUM(E131:E134)</f>
        <v>67859456</v>
      </c>
      <c r="F135" s="26">
        <f>SUM(F131:F134)</f>
        <v>72654769</v>
      </c>
      <c r="G135" s="32">
        <f t="shared" ref="G135:G168" si="27">IF(($D135     =0),0,($F135     /$D135     ))</f>
        <v>1.0706653616557138</v>
      </c>
      <c r="H135" s="25">
        <f t="shared" ref="H135:W135" si="28">SUM(H131:H134)</f>
        <v>4339205</v>
      </c>
      <c r="I135" s="26">
        <f t="shared" si="28"/>
        <v>5277623</v>
      </c>
      <c r="J135" s="26">
        <f t="shared" si="28"/>
        <v>9977534</v>
      </c>
      <c r="K135" s="25">
        <f t="shared" si="28"/>
        <v>19594362</v>
      </c>
      <c r="L135" s="25">
        <f t="shared" si="28"/>
        <v>16508088</v>
      </c>
      <c r="M135" s="26">
        <f t="shared" si="28"/>
        <v>14522826</v>
      </c>
      <c r="N135" s="26">
        <f t="shared" si="28"/>
        <v>22029493</v>
      </c>
      <c r="O135" s="25">
        <f t="shared" si="28"/>
        <v>53060407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customHeight="1" x14ac:dyDescent="0.3">
      <c r="A136" s="14" t="s">
        <v>20</v>
      </c>
      <c r="B136" s="15" t="s">
        <v>241</v>
      </c>
      <c r="C136" s="16" t="s">
        <v>242</v>
      </c>
      <c r="D136" s="23">
        <v>6854145</v>
      </c>
      <c r="E136" s="24">
        <v>6854145</v>
      </c>
      <c r="F136" s="24">
        <v>4843905</v>
      </c>
      <c r="G136" s="31">
        <f t="shared" si="27"/>
        <v>0.70671177805546859</v>
      </c>
      <c r="H136" s="23">
        <v>391</v>
      </c>
      <c r="I136" s="24">
        <v>2826821</v>
      </c>
      <c r="J136" s="24">
        <v>276391</v>
      </c>
      <c r="K136" s="23">
        <v>3103603</v>
      </c>
      <c r="L136" s="23">
        <v>1169866</v>
      </c>
      <c r="M136" s="24">
        <v>0</v>
      </c>
      <c r="N136" s="24">
        <v>570436</v>
      </c>
      <c r="O136" s="23">
        <v>1740302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customHeight="1" x14ac:dyDescent="0.3">
      <c r="A137" s="14" t="s">
        <v>20</v>
      </c>
      <c r="B137" s="15" t="s">
        <v>243</v>
      </c>
      <c r="C137" s="16" t="s">
        <v>244</v>
      </c>
      <c r="D137" s="23">
        <v>5735834</v>
      </c>
      <c r="E137" s="24">
        <v>5735834</v>
      </c>
      <c r="F137" s="24">
        <v>1366217</v>
      </c>
      <c r="G137" s="31">
        <f t="shared" si="27"/>
        <v>0.23818977327447063</v>
      </c>
      <c r="H137" s="23">
        <v>106752</v>
      </c>
      <c r="I137" s="24">
        <v>414312</v>
      </c>
      <c r="J137" s="24">
        <v>297954</v>
      </c>
      <c r="K137" s="23">
        <v>819018</v>
      </c>
      <c r="L137" s="23">
        <v>174132</v>
      </c>
      <c r="M137" s="24">
        <v>296151</v>
      </c>
      <c r="N137" s="24">
        <v>76916</v>
      </c>
      <c r="O137" s="23">
        <v>547199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customHeight="1" x14ac:dyDescent="0.3">
      <c r="A138" s="14" t="s">
        <v>20</v>
      </c>
      <c r="B138" s="15" t="s">
        <v>245</v>
      </c>
      <c r="C138" s="16" t="s">
        <v>246</v>
      </c>
      <c r="D138" s="23">
        <v>66513259</v>
      </c>
      <c r="E138" s="24">
        <v>66513259</v>
      </c>
      <c r="F138" s="24">
        <v>66538542</v>
      </c>
      <c r="G138" s="31">
        <f t="shared" si="27"/>
        <v>1.0003801196991415</v>
      </c>
      <c r="H138" s="23">
        <v>14909089</v>
      </c>
      <c r="I138" s="24">
        <v>9165828</v>
      </c>
      <c r="J138" s="24">
        <v>6326244</v>
      </c>
      <c r="K138" s="23">
        <v>30401161</v>
      </c>
      <c r="L138" s="23">
        <v>9114363</v>
      </c>
      <c r="M138" s="24">
        <v>16175957</v>
      </c>
      <c r="N138" s="24">
        <v>10847061</v>
      </c>
      <c r="O138" s="23">
        <v>36137381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customHeight="1" x14ac:dyDescent="0.3">
      <c r="A139" s="14" t="s">
        <v>20</v>
      </c>
      <c r="B139" s="15" t="s">
        <v>247</v>
      </c>
      <c r="C139" s="16" t="s">
        <v>248</v>
      </c>
      <c r="D139" s="23">
        <v>4846969</v>
      </c>
      <c r="E139" s="24">
        <v>4846969</v>
      </c>
      <c r="F139" s="24">
        <v>4760444</v>
      </c>
      <c r="G139" s="31">
        <f t="shared" si="27"/>
        <v>0.98214863763312699</v>
      </c>
      <c r="H139" s="23">
        <v>630977</v>
      </c>
      <c r="I139" s="24">
        <v>523752</v>
      </c>
      <c r="J139" s="24">
        <v>737677</v>
      </c>
      <c r="K139" s="23">
        <v>1892406</v>
      </c>
      <c r="L139" s="23">
        <v>1067168</v>
      </c>
      <c r="M139" s="24">
        <v>1115926</v>
      </c>
      <c r="N139" s="24">
        <v>684944</v>
      </c>
      <c r="O139" s="23">
        <v>2868038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customHeight="1" x14ac:dyDescent="0.3">
      <c r="A140" s="14" t="s">
        <v>20</v>
      </c>
      <c r="B140" s="15" t="s">
        <v>249</v>
      </c>
      <c r="C140" s="16" t="s">
        <v>250</v>
      </c>
      <c r="D140" s="23">
        <v>14535776</v>
      </c>
      <c r="E140" s="24">
        <v>14535776</v>
      </c>
      <c r="F140" s="24">
        <v>28010602</v>
      </c>
      <c r="G140" s="31">
        <f t="shared" si="27"/>
        <v>1.9270111206997136</v>
      </c>
      <c r="H140" s="23">
        <v>5483041</v>
      </c>
      <c r="I140" s="24">
        <v>4689519</v>
      </c>
      <c r="J140" s="24">
        <v>4064187</v>
      </c>
      <c r="K140" s="23">
        <v>14236747</v>
      </c>
      <c r="L140" s="23">
        <v>3227471</v>
      </c>
      <c r="M140" s="24">
        <v>2876724</v>
      </c>
      <c r="N140" s="24">
        <v>7669660</v>
      </c>
      <c r="O140" s="23">
        <v>13773855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customHeight="1" x14ac:dyDescent="0.3">
      <c r="A141" s="14" t="s">
        <v>35</v>
      </c>
      <c r="B141" s="15" t="s">
        <v>251</v>
      </c>
      <c r="C141" s="16" t="s">
        <v>252</v>
      </c>
      <c r="D141" s="23">
        <v>45589461</v>
      </c>
      <c r="E141" s="24">
        <v>45589461</v>
      </c>
      <c r="F141" s="24">
        <v>37048669</v>
      </c>
      <c r="G141" s="31">
        <f t="shared" si="27"/>
        <v>0.8126586317833413</v>
      </c>
      <c r="H141" s="23">
        <v>0</v>
      </c>
      <c r="I141" s="24">
        <v>5255642</v>
      </c>
      <c r="J141" s="24">
        <v>9473209</v>
      </c>
      <c r="K141" s="23">
        <v>14728851</v>
      </c>
      <c r="L141" s="23">
        <v>2680263</v>
      </c>
      <c r="M141" s="24">
        <v>5667108</v>
      </c>
      <c r="N141" s="24">
        <v>13972447</v>
      </c>
      <c r="O141" s="23">
        <v>22319818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3" customHeight="1" x14ac:dyDescent="0.3">
      <c r="A142" s="17" t="s">
        <v>0</v>
      </c>
      <c r="B142" s="18" t="s">
        <v>253</v>
      </c>
      <c r="C142" s="19" t="s">
        <v>0</v>
      </c>
      <c r="D142" s="25">
        <f>SUM(D136:D141)</f>
        <v>144075444</v>
      </c>
      <c r="E142" s="26">
        <f>SUM(E136:E141)</f>
        <v>144075444</v>
      </c>
      <c r="F142" s="26">
        <f>SUM(F136:F141)</f>
        <v>142568379</v>
      </c>
      <c r="G142" s="32">
        <f t="shared" si="27"/>
        <v>0.98953975113205273</v>
      </c>
      <c r="H142" s="25">
        <f t="shared" ref="H142:W142" si="29">SUM(H136:H141)</f>
        <v>21130250</v>
      </c>
      <c r="I142" s="26">
        <f t="shared" si="29"/>
        <v>22875874</v>
      </c>
      <c r="J142" s="26">
        <f t="shared" si="29"/>
        <v>21175662</v>
      </c>
      <c r="K142" s="25">
        <f t="shared" si="29"/>
        <v>65181786</v>
      </c>
      <c r="L142" s="25">
        <f t="shared" si="29"/>
        <v>17433263</v>
      </c>
      <c r="M142" s="26">
        <f t="shared" si="29"/>
        <v>26131866</v>
      </c>
      <c r="N142" s="26">
        <f t="shared" si="29"/>
        <v>33821464</v>
      </c>
      <c r="O142" s="25">
        <f t="shared" si="29"/>
        <v>77386593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customHeight="1" x14ac:dyDescent="0.3">
      <c r="A143" s="14" t="s">
        <v>20</v>
      </c>
      <c r="B143" s="15" t="s">
        <v>254</v>
      </c>
      <c r="C143" s="16" t="s">
        <v>255</v>
      </c>
      <c r="D143" s="23">
        <v>15506261</v>
      </c>
      <c r="E143" s="24">
        <v>15506261</v>
      </c>
      <c r="F143" s="24">
        <v>5532872</v>
      </c>
      <c r="G143" s="31">
        <f t="shared" si="27"/>
        <v>0.35681535348850379</v>
      </c>
      <c r="H143" s="23">
        <v>93839</v>
      </c>
      <c r="I143" s="24">
        <v>182950</v>
      </c>
      <c r="J143" s="24">
        <v>226499</v>
      </c>
      <c r="K143" s="23">
        <v>503288</v>
      </c>
      <c r="L143" s="23">
        <v>69000</v>
      </c>
      <c r="M143" s="24">
        <v>173900</v>
      </c>
      <c r="N143" s="24">
        <v>4786684</v>
      </c>
      <c r="O143" s="23">
        <v>5029584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customHeight="1" x14ac:dyDescent="0.3">
      <c r="A144" s="14" t="s">
        <v>20</v>
      </c>
      <c r="B144" s="15" t="s">
        <v>256</v>
      </c>
      <c r="C144" s="16" t="s">
        <v>257</v>
      </c>
      <c r="D144" s="23">
        <v>1000000</v>
      </c>
      <c r="E144" s="24">
        <v>1000000</v>
      </c>
      <c r="F144" s="24">
        <v>476603</v>
      </c>
      <c r="G144" s="31">
        <f t="shared" si="27"/>
        <v>0.476603</v>
      </c>
      <c r="H144" s="23">
        <v>1552</v>
      </c>
      <c r="I144" s="24">
        <v>0</v>
      </c>
      <c r="J144" s="24">
        <v>29500</v>
      </c>
      <c r="K144" s="23">
        <v>31052</v>
      </c>
      <c r="L144" s="23">
        <v>80601</v>
      </c>
      <c r="M144" s="24">
        <v>0</v>
      </c>
      <c r="N144" s="24">
        <v>364950</v>
      </c>
      <c r="O144" s="23">
        <v>445551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customHeight="1" x14ac:dyDescent="0.3">
      <c r="A145" s="14" t="s">
        <v>20</v>
      </c>
      <c r="B145" s="15" t="s">
        <v>258</v>
      </c>
      <c r="C145" s="16" t="s">
        <v>259</v>
      </c>
      <c r="D145" s="23">
        <v>3200000</v>
      </c>
      <c r="E145" s="24">
        <v>3200000</v>
      </c>
      <c r="F145" s="24">
        <v>453550</v>
      </c>
      <c r="G145" s="31">
        <f t="shared" si="27"/>
        <v>0.141734375</v>
      </c>
      <c r="H145" s="23">
        <v>165000</v>
      </c>
      <c r="I145" s="24">
        <v>0</v>
      </c>
      <c r="J145" s="24">
        <v>288550</v>
      </c>
      <c r="K145" s="23">
        <v>453550</v>
      </c>
      <c r="L145" s="23">
        <v>0</v>
      </c>
      <c r="M145" s="24">
        <v>0</v>
      </c>
      <c r="N145" s="24">
        <v>0</v>
      </c>
      <c r="O145" s="23">
        <v>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customHeight="1" x14ac:dyDescent="0.3">
      <c r="A146" s="14" t="s">
        <v>20</v>
      </c>
      <c r="B146" s="15" t="s">
        <v>260</v>
      </c>
      <c r="C146" s="16" t="s">
        <v>261</v>
      </c>
      <c r="D146" s="23">
        <v>15043478</v>
      </c>
      <c r="E146" s="24">
        <v>15043478</v>
      </c>
      <c r="F146" s="24">
        <v>6714448</v>
      </c>
      <c r="G146" s="31">
        <f t="shared" si="27"/>
        <v>0.44633614646825687</v>
      </c>
      <c r="H146" s="23">
        <v>165000</v>
      </c>
      <c r="I146" s="24">
        <v>502189</v>
      </c>
      <c r="J146" s="24">
        <v>2592179</v>
      </c>
      <c r="K146" s="23">
        <v>3259368</v>
      </c>
      <c r="L146" s="23">
        <v>949466</v>
      </c>
      <c r="M146" s="24">
        <v>892092</v>
      </c>
      <c r="N146" s="24">
        <v>1613522</v>
      </c>
      <c r="O146" s="23">
        <v>3455080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customHeight="1" x14ac:dyDescent="0.3">
      <c r="A147" s="14" t="s">
        <v>35</v>
      </c>
      <c r="B147" s="15" t="s">
        <v>262</v>
      </c>
      <c r="C147" s="16" t="s">
        <v>263</v>
      </c>
      <c r="D147" s="23">
        <v>13002984</v>
      </c>
      <c r="E147" s="24">
        <v>13002984</v>
      </c>
      <c r="F147" s="24">
        <v>8680393</v>
      </c>
      <c r="G147" s="31">
        <f t="shared" si="27"/>
        <v>0.66756930563015382</v>
      </c>
      <c r="H147" s="23">
        <v>0</v>
      </c>
      <c r="I147" s="24">
        <v>0</v>
      </c>
      <c r="J147" s="24">
        <v>904681</v>
      </c>
      <c r="K147" s="23">
        <v>904681</v>
      </c>
      <c r="L147" s="23">
        <v>4636502</v>
      </c>
      <c r="M147" s="24">
        <v>1478304</v>
      </c>
      <c r="N147" s="24">
        <v>1660906</v>
      </c>
      <c r="O147" s="23">
        <v>7775712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3" customHeight="1" x14ac:dyDescent="0.3">
      <c r="A148" s="17" t="s">
        <v>0</v>
      </c>
      <c r="B148" s="18" t="s">
        <v>264</v>
      </c>
      <c r="C148" s="19" t="s">
        <v>0</v>
      </c>
      <c r="D148" s="25">
        <f>SUM(D143:D147)</f>
        <v>47752723</v>
      </c>
      <c r="E148" s="26">
        <f>SUM(E143:E147)</f>
        <v>47752723</v>
      </c>
      <c r="F148" s="26">
        <f>SUM(F143:F147)</f>
        <v>21857866</v>
      </c>
      <c r="G148" s="32">
        <f t="shared" si="27"/>
        <v>0.45773025341403045</v>
      </c>
      <c r="H148" s="25">
        <f t="shared" ref="H148:W148" si="30">SUM(H143:H147)</f>
        <v>425391</v>
      </c>
      <c r="I148" s="26">
        <f t="shared" si="30"/>
        <v>685139</v>
      </c>
      <c r="J148" s="26">
        <f t="shared" si="30"/>
        <v>4041409</v>
      </c>
      <c r="K148" s="25">
        <f t="shared" si="30"/>
        <v>5151939</v>
      </c>
      <c r="L148" s="25">
        <f t="shared" si="30"/>
        <v>5735569</v>
      </c>
      <c r="M148" s="26">
        <f t="shared" si="30"/>
        <v>2544296</v>
      </c>
      <c r="N148" s="26">
        <f t="shared" si="30"/>
        <v>8426062</v>
      </c>
      <c r="O148" s="25">
        <f t="shared" si="30"/>
        <v>16705927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customHeight="1" x14ac:dyDescent="0.3">
      <c r="A149" s="14" t="s">
        <v>20</v>
      </c>
      <c r="B149" s="15" t="s">
        <v>265</v>
      </c>
      <c r="C149" s="16" t="s">
        <v>266</v>
      </c>
      <c r="D149" s="23">
        <v>11745000</v>
      </c>
      <c r="E149" s="24">
        <v>11745000</v>
      </c>
      <c r="F149" s="24">
        <v>6076488</v>
      </c>
      <c r="G149" s="31">
        <f t="shared" si="27"/>
        <v>0.51736807151979569</v>
      </c>
      <c r="H149" s="23">
        <v>423127</v>
      </c>
      <c r="I149" s="24">
        <v>454714</v>
      </c>
      <c r="J149" s="24">
        <v>1075400</v>
      </c>
      <c r="K149" s="23">
        <v>1953241</v>
      </c>
      <c r="L149" s="23">
        <v>873801</v>
      </c>
      <c r="M149" s="24">
        <v>820420</v>
      </c>
      <c r="N149" s="24">
        <v>2429026</v>
      </c>
      <c r="O149" s="23">
        <v>4123247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customHeight="1" x14ac:dyDescent="0.3">
      <c r="A150" s="14" t="s">
        <v>20</v>
      </c>
      <c r="B150" s="15" t="s">
        <v>267</v>
      </c>
      <c r="C150" s="16" t="s">
        <v>268</v>
      </c>
      <c r="D150" s="23">
        <v>612233000</v>
      </c>
      <c r="E150" s="24">
        <v>608272110</v>
      </c>
      <c r="F150" s="24">
        <v>175122536</v>
      </c>
      <c r="G150" s="31">
        <f t="shared" si="27"/>
        <v>0.2860390341585638</v>
      </c>
      <c r="H150" s="23">
        <v>14588106</v>
      </c>
      <c r="I150" s="24">
        <v>19587694</v>
      </c>
      <c r="J150" s="24">
        <v>28209801</v>
      </c>
      <c r="K150" s="23">
        <v>62385601</v>
      </c>
      <c r="L150" s="23">
        <v>32185563</v>
      </c>
      <c r="M150" s="24">
        <v>36773948</v>
      </c>
      <c r="N150" s="24">
        <v>43777424</v>
      </c>
      <c r="O150" s="23">
        <v>112736935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customHeight="1" x14ac:dyDescent="0.3">
      <c r="A151" s="14" t="s">
        <v>20</v>
      </c>
      <c r="B151" s="15" t="s">
        <v>269</v>
      </c>
      <c r="C151" s="16" t="s">
        <v>270</v>
      </c>
      <c r="D151" s="23">
        <v>51282772</v>
      </c>
      <c r="E151" s="24">
        <v>51147772</v>
      </c>
      <c r="F151" s="24">
        <v>21075091</v>
      </c>
      <c r="G151" s="31">
        <f t="shared" si="27"/>
        <v>0.41095849888925662</v>
      </c>
      <c r="H151" s="23">
        <v>3283566</v>
      </c>
      <c r="I151" s="24">
        <v>2737669</v>
      </c>
      <c r="J151" s="24">
        <v>3792960</v>
      </c>
      <c r="K151" s="23">
        <v>9814195</v>
      </c>
      <c r="L151" s="23">
        <v>3369587</v>
      </c>
      <c r="M151" s="24">
        <v>3971528</v>
      </c>
      <c r="N151" s="24">
        <v>3919781</v>
      </c>
      <c r="O151" s="23">
        <v>11260896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customHeight="1" x14ac:dyDescent="0.3">
      <c r="A152" s="14" t="s">
        <v>20</v>
      </c>
      <c r="B152" s="15" t="s">
        <v>271</v>
      </c>
      <c r="C152" s="16" t="s">
        <v>272</v>
      </c>
      <c r="D152" s="23">
        <v>5862818</v>
      </c>
      <c r="E152" s="24">
        <v>5862818</v>
      </c>
      <c r="F152" s="24">
        <v>2278058</v>
      </c>
      <c r="G152" s="31">
        <f t="shared" si="27"/>
        <v>0.38856024526089672</v>
      </c>
      <c r="H152" s="23">
        <v>133335</v>
      </c>
      <c r="I152" s="24">
        <v>105241</v>
      </c>
      <c r="J152" s="24">
        <v>1218545</v>
      </c>
      <c r="K152" s="23">
        <v>1457121</v>
      </c>
      <c r="L152" s="23">
        <v>10372</v>
      </c>
      <c r="M152" s="24">
        <v>475192</v>
      </c>
      <c r="N152" s="24">
        <v>335373</v>
      </c>
      <c r="O152" s="23">
        <v>820937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customHeight="1" x14ac:dyDescent="0.3">
      <c r="A153" s="14" t="s">
        <v>20</v>
      </c>
      <c r="B153" s="15" t="s">
        <v>273</v>
      </c>
      <c r="C153" s="16" t="s">
        <v>274</v>
      </c>
      <c r="D153" s="23">
        <v>14467391</v>
      </c>
      <c r="E153" s="24">
        <v>14467391</v>
      </c>
      <c r="F153" s="24">
        <v>5783874</v>
      </c>
      <c r="G153" s="31">
        <f t="shared" si="27"/>
        <v>0.39978694154322642</v>
      </c>
      <c r="H153" s="23">
        <v>1286786</v>
      </c>
      <c r="I153" s="24">
        <v>213659</v>
      </c>
      <c r="J153" s="24">
        <v>1460584</v>
      </c>
      <c r="K153" s="23">
        <v>2961029</v>
      </c>
      <c r="L153" s="23">
        <v>1024815</v>
      </c>
      <c r="M153" s="24">
        <v>828567</v>
      </c>
      <c r="N153" s="24">
        <v>969463</v>
      </c>
      <c r="O153" s="23">
        <v>2822845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customHeight="1" x14ac:dyDescent="0.3">
      <c r="A154" s="14" t="s">
        <v>35</v>
      </c>
      <c r="B154" s="15" t="s">
        <v>275</v>
      </c>
      <c r="C154" s="16" t="s">
        <v>276</v>
      </c>
      <c r="D154" s="23">
        <v>215419562</v>
      </c>
      <c r="E154" s="24">
        <v>278388899</v>
      </c>
      <c r="F154" s="24">
        <v>161498978</v>
      </c>
      <c r="G154" s="31">
        <f t="shared" si="27"/>
        <v>0.74969504394405928</v>
      </c>
      <c r="H154" s="23">
        <v>22871792</v>
      </c>
      <c r="I154" s="24">
        <v>29718088</v>
      </c>
      <c r="J154" s="24">
        <v>27261575</v>
      </c>
      <c r="K154" s="23">
        <v>79851455</v>
      </c>
      <c r="L154" s="23">
        <v>31675402</v>
      </c>
      <c r="M154" s="24">
        <v>32461398</v>
      </c>
      <c r="N154" s="24">
        <v>17510723</v>
      </c>
      <c r="O154" s="23">
        <v>81647523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3" customHeight="1" x14ac:dyDescent="0.3">
      <c r="A155" s="17" t="s">
        <v>0</v>
      </c>
      <c r="B155" s="18" t="s">
        <v>277</v>
      </c>
      <c r="C155" s="19" t="s">
        <v>0</v>
      </c>
      <c r="D155" s="25">
        <f>SUM(D149:D154)</f>
        <v>911010543</v>
      </c>
      <c r="E155" s="26">
        <f>SUM(E149:E154)</f>
        <v>969883990</v>
      </c>
      <c r="F155" s="26">
        <f>SUM(F149:F154)</f>
        <v>371835025</v>
      </c>
      <c r="G155" s="32">
        <f t="shared" si="27"/>
        <v>0.40815666498823383</v>
      </c>
      <c r="H155" s="25">
        <f t="shared" ref="H155:W155" si="31">SUM(H149:H154)</f>
        <v>42586712</v>
      </c>
      <c r="I155" s="26">
        <f t="shared" si="31"/>
        <v>52817065</v>
      </c>
      <c r="J155" s="26">
        <f t="shared" si="31"/>
        <v>63018865</v>
      </c>
      <c r="K155" s="25">
        <f t="shared" si="31"/>
        <v>158422642</v>
      </c>
      <c r="L155" s="25">
        <f t="shared" si="31"/>
        <v>69139540</v>
      </c>
      <c r="M155" s="26">
        <f t="shared" si="31"/>
        <v>75331053</v>
      </c>
      <c r="N155" s="26">
        <f t="shared" si="31"/>
        <v>68941790</v>
      </c>
      <c r="O155" s="25">
        <f t="shared" si="31"/>
        <v>213412383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customHeight="1" x14ac:dyDescent="0.3">
      <c r="A156" s="14" t="s">
        <v>20</v>
      </c>
      <c r="B156" s="15" t="s">
        <v>278</v>
      </c>
      <c r="C156" s="16" t="s">
        <v>279</v>
      </c>
      <c r="D156" s="23">
        <v>35472652</v>
      </c>
      <c r="E156" s="24">
        <v>35472652</v>
      </c>
      <c r="F156" s="24">
        <v>14807795</v>
      </c>
      <c r="G156" s="31">
        <f t="shared" si="27"/>
        <v>0.41744256956034748</v>
      </c>
      <c r="H156" s="23">
        <v>295449</v>
      </c>
      <c r="I156" s="24">
        <v>1995405</v>
      </c>
      <c r="J156" s="24">
        <v>2451837</v>
      </c>
      <c r="K156" s="23">
        <v>4742691</v>
      </c>
      <c r="L156" s="23">
        <v>3494964</v>
      </c>
      <c r="M156" s="24">
        <v>3452929</v>
      </c>
      <c r="N156" s="24">
        <v>3117211</v>
      </c>
      <c r="O156" s="23">
        <v>10065104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customHeight="1" x14ac:dyDescent="0.3">
      <c r="A157" s="14" t="s">
        <v>20</v>
      </c>
      <c r="B157" s="15" t="s">
        <v>280</v>
      </c>
      <c r="C157" s="16" t="s">
        <v>281</v>
      </c>
      <c r="D157" s="23">
        <v>85970266</v>
      </c>
      <c r="E157" s="24">
        <v>85970266</v>
      </c>
      <c r="F157" s="24">
        <v>38895576</v>
      </c>
      <c r="G157" s="31">
        <f t="shared" si="27"/>
        <v>0.45243056477224347</v>
      </c>
      <c r="H157" s="23">
        <v>3367168</v>
      </c>
      <c r="I157" s="24">
        <v>5622045</v>
      </c>
      <c r="J157" s="24">
        <v>6994605</v>
      </c>
      <c r="K157" s="23">
        <v>15983818</v>
      </c>
      <c r="L157" s="23">
        <v>9441818</v>
      </c>
      <c r="M157" s="24">
        <v>6658228</v>
      </c>
      <c r="N157" s="24">
        <v>6811712</v>
      </c>
      <c r="O157" s="23">
        <v>22911758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customHeight="1" x14ac:dyDescent="0.3">
      <c r="A158" s="14" t="s">
        <v>20</v>
      </c>
      <c r="B158" s="15" t="s">
        <v>282</v>
      </c>
      <c r="C158" s="16" t="s">
        <v>283</v>
      </c>
      <c r="D158" s="23">
        <v>5620000</v>
      </c>
      <c r="E158" s="24">
        <v>5620000</v>
      </c>
      <c r="F158" s="24">
        <v>4027360</v>
      </c>
      <c r="G158" s="31">
        <f t="shared" si="27"/>
        <v>0.71661209964412809</v>
      </c>
      <c r="H158" s="23">
        <v>832505</v>
      </c>
      <c r="I158" s="24">
        <v>603136</v>
      </c>
      <c r="J158" s="24">
        <v>280352</v>
      </c>
      <c r="K158" s="23">
        <v>1715993</v>
      </c>
      <c r="L158" s="23">
        <v>987757</v>
      </c>
      <c r="M158" s="24">
        <v>924874</v>
      </c>
      <c r="N158" s="24">
        <v>398736</v>
      </c>
      <c r="O158" s="23">
        <v>2311367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customHeight="1" x14ac:dyDescent="0.3">
      <c r="A159" s="14" t="s">
        <v>20</v>
      </c>
      <c r="B159" s="15" t="s">
        <v>284</v>
      </c>
      <c r="C159" s="16" t="s">
        <v>285</v>
      </c>
      <c r="D159" s="23">
        <v>6834000</v>
      </c>
      <c r="E159" s="24">
        <v>6834000</v>
      </c>
      <c r="F159" s="24">
        <v>3368526</v>
      </c>
      <c r="G159" s="31">
        <f t="shared" si="27"/>
        <v>0.49290693590869183</v>
      </c>
      <c r="H159" s="23">
        <v>674095</v>
      </c>
      <c r="I159" s="24">
        <v>748537</v>
      </c>
      <c r="J159" s="24">
        <v>645195</v>
      </c>
      <c r="K159" s="23">
        <v>2067827</v>
      </c>
      <c r="L159" s="23">
        <v>831616</v>
      </c>
      <c r="M159" s="24">
        <v>335702</v>
      </c>
      <c r="N159" s="24">
        <v>133381</v>
      </c>
      <c r="O159" s="23">
        <v>1300699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customHeight="1" x14ac:dyDescent="0.3">
      <c r="A160" s="14" t="s">
        <v>35</v>
      </c>
      <c r="B160" s="15" t="s">
        <v>286</v>
      </c>
      <c r="C160" s="16" t="s">
        <v>287</v>
      </c>
      <c r="D160" s="23">
        <v>107020139</v>
      </c>
      <c r="E160" s="24">
        <v>107020139</v>
      </c>
      <c r="F160" s="24">
        <v>43421457</v>
      </c>
      <c r="G160" s="31">
        <f t="shared" si="27"/>
        <v>0.4057316445832686</v>
      </c>
      <c r="H160" s="23">
        <v>3883382</v>
      </c>
      <c r="I160" s="24">
        <v>5287565</v>
      </c>
      <c r="J160" s="24">
        <v>13585769</v>
      </c>
      <c r="K160" s="23">
        <v>22756716</v>
      </c>
      <c r="L160" s="23">
        <v>8559883</v>
      </c>
      <c r="M160" s="24">
        <v>7360215</v>
      </c>
      <c r="N160" s="24">
        <v>4744643</v>
      </c>
      <c r="O160" s="23">
        <v>20664741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3" customHeight="1" x14ac:dyDescent="0.3">
      <c r="A161" s="17" t="s">
        <v>0</v>
      </c>
      <c r="B161" s="18" t="s">
        <v>288</v>
      </c>
      <c r="C161" s="19" t="s">
        <v>0</v>
      </c>
      <c r="D161" s="25">
        <f>SUM(D156:D160)</f>
        <v>240917057</v>
      </c>
      <c r="E161" s="26">
        <f>SUM(E156:E160)</f>
        <v>240917057</v>
      </c>
      <c r="F161" s="26">
        <f>SUM(F156:F160)</f>
        <v>104520714</v>
      </c>
      <c r="G161" s="32">
        <f t="shared" si="27"/>
        <v>0.43384522167726797</v>
      </c>
      <c r="H161" s="25">
        <f t="shared" ref="H161:W161" si="32">SUM(H156:H160)</f>
        <v>9052599</v>
      </c>
      <c r="I161" s="26">
        <f t="shared" si="32"/>
        <v>14256688</v>
      </c>
      <c r="J161" s="26">
        <f t="shared" si="32"/>
        <v>23957758</v>
      </c>
      <c r="K161" s="25">
        <f t="shared" si="32"/>
        <v>47267045</v>
      </c>
      <c r="L161" s="25">
        <f t="shared" si="32"/>
        <v>23316038</v>
      </c>
      <c r="M161" s="26">
        <f t="shared" si="32"/>
        <v>18731948</v>
      </c>
      <c r="N161" s="26">
        <f t="shared" si="32"/>
        <v>15205683</v>
      </c>
      <c r="O161" s="25">
        <f t="shared" si="32"/>
        <v>57253669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customHeight="1" x14ac:dyDescent="0.3">
      <c r="A162" s="14" t="s">
        <v>20</v>
      </c>
      <c r="B162" s="15" t="s">
        <v>289</v>
      </c>
      <c r="C162" s="16" t="s">
        <v>290</v>
      </c>
      <c r="D162" s="23">
        <v>16360950</v>
      </c>
      <c r="E162" s="24">
        <v>16360950</v>
      </c>
      <c r="F162" s="24">
        <v>8686888</v>
      </c>
      <c r="G162" s="31">
        <f t="shared" si="27"/>
        <v>0.53095254248683599</v>
      </c>
      <c r="H162" s="23">
        <v>420039</v>
      </c>
      <c r="I162" s="24">
        <v>960470</v>
      </c>
      <c r="J162" s="24">
        <v>1763627</v>
      </c>
      <c r="K162" s="23">
        <v>3144136</v>
      </c>
      <c r="L162" s="23">
        <v>956490</v>
      </c>
      <c r="M162" s="24">
        <v>1841956</v>
      </c>
      <c r="N162" s="24">
        <v>2744306</v>
      </c>
      <c r="O162" s="23">
        <v>5542752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customHeight="1" x14ac:dyDescent="0.3">
      <c r="A163" s="14" t="s">
        <v>20</v>
      </c>
      <c r="B163" s="15" t="s">
        <v>291</v>
      </c>
      <c r="C163" s="16" t="s">
        <v>292</v>
      </c>
      <c r="D163" s="23">
        <v>16044961</v>
      </c>
      <c r="E163" s="24">
        <v>16044961</v>
      </c>
      <c r="F163" s="24">
        <v>6867648</v>
      </c>
      <c r="G163" s="31">
        <f t="shared" si="27"/>
        <v>0.42802522237355389</v>
      </c>
      <c r="H163" s="23">
        <v>796686</v>
      </c>
      <c r="I163" s="24">
        <v>1124774</v>
      </c>
      <c r="J163" s="24">
        <v>1253737</v>
      </c>
      <c r="K163" s="23">
        <v>3175197</v>
      </c>
      <c r="L163" s="23">
        <v>1230273</v>
      </c>
      <c r="M163" s="24">
        <v>1416277</v>
      </c>
      <c r="N163" s="24">
        <v>1045901</v>
      </c>
      <c r="O163" s="23">
        <v>3692451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customHeight="1" x14ac:dyDescent="0.3">
      <c r="A164" s="14" t="s">
        <v>20</v>
      </c>
      <c r="B164" s="15" t="s">
        <v>293</v>
      </c>
      <c r="C164" s="16" t="s">
        <v>294</v>
      </c>
      <c r="D164" s="23">
        <v>12069565</v>
      </c>
      <c r="E164" s="24">
        <v>12069565</v>
      </c>
      <c r="F164" s="24">
        <v>4576931</v>
      </c>
      <c r="G164" s="31">
        <f t="shared" si="27"/>
        <v>0.37921258968322386</v>
      </c>
      <c r="H164" s="23">
        <v>67725</v>
      </c>
      <c r="I164" s="24">
        <v>1469058</v>
      </c>
      <c r="J164" s="24">
        <v>540811</v>
      </c>
      <c r="K164" s="23">
        <v>2077594</v>
      </c>
      <c r="L164" s="23">
        <v>1094274</v>
      </c>
      <c r="M164" s="24">
        <v>1018371</v>
      </c>
      <c r="N164" s="24">
        <v>386692</v>
      </c>
      <c r="O164" s="23">
        <v>2499337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customHeight="1" x14ac:dyDescent="0.3">
      <c r="A165" s="14" t="s">
        <v>20</v>
      </c>
      <c r="B165" s="15" t="s">
        <v>295</v>
      </c>
      <c r="C165" s="16" t="s">
        <v>296</v>
      </c>
      <c r="D165" s="23">
        <v>16185219</v>
      </c>
      <c r="E165" s="24">
        <v>16185219</v>
      </c>
      <c r="F165" s="24">
        <v>10367183</v>
      </c>
      <c r="G165" s="31">
        <f t="shared" si="27"/>
        <v>0.64053399586375692</v>
      </c>
      <c r="H165" s="23">
        <v>788511</v>
      </c>
      <c r="I165" s="24">
        <v>1641163</v>
      </c>
      <c r="J165" s="24">
        <v>1507327</v>
      </c>
      <c r="K165" s="23">
        <v>3937001</v>
      </c>
      <c r="L165" s="23">
        <v>1246750</v>
      </c>
      <c r="M165" s="24">
        <v>2678746</v>
      </c>
      <c r="N165" s="24">
        <v>2504686</v>
      </c>
      <c r="O165" s="23">
        <v>6430182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customHeight="1" x14ac:dyDescent="0.3">
      <c r="A166" s="14" t="s">
        <v>35</v>
      </c>
      <c r="B166" s="15" t="s">
        <v>297</v>
      </c>
      <c r="C166" s="16" t="s">
        <v>298</v>
      </c>
      <c r="D166" s="23">
        <v>45191844</v>
      </c>
      <c r="E166" s="24">
        <v>45191844</v>
      </c>
      <c r="F166" s="24">
        <v>24504816</v>
      </c>
      <c r="G166" s="31">
        <f t="shared" si="27"/>
        <v>0.54223978999396438</v>
      </c>
      <c r="H166" s="23">
        <v>962500</v>
      </c>
      <c r="I166" s="24">
        <v>158923</v>
      </c>
      <c r="J166" s="24">
        <v>2857476</v>
      </c>
      <c r="K166" s="23">
        <v>3978899</v>
      </c>
      <c r="L166" s="23">
        <v>6342458</v>
      </c>
      <c r="M166" s="24">
        <v>5661565</v>
      </c>
      <c r="N166" s="24">
        <v>8521894</v>
      </c>
      <c r="O166" s="23">
        <v>20525917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3" customHeight="1" x14ac:dyDescent="0.3">
      <c r="A167" s="17" t="s">
        <v>0</v>
      </c>
      <c r="B167" s="18" t="s">
        <v>299</v>
      </c>
      <c r="C167" s="19" t="s">
        <v>0</v>
      </c>
      <c r="D167" s="25">
        <f>SUM(D162:D166)</f>
        <v>105852539</v>
      </c>
      <c r="E167" s="26">
        <f>SUM(E162:E166)</f>
        <v>105852539</v>
      </c>
      <c r="F167" s="26">
        <f>SUM(F162:F166)</f>
        <v>55003466</v>
      </c>
      <c r="G167" s="32">
        <f t="shared" si="27"/>
        <v>0.51962349245113526</v>
      </c>
      <c r="H167" s="25">
        <f t="shared" ref="H167:W167" si="33">SUM(H162:H166)</f>
        <v>3035461</v>
      </c>
      <c r="I167" s="26">
        <f t="shared" si="33"/>
        <v>5354388</v>
      </c>
      <c r="J167" s="26">
        <f t="shared" si="33"/>
        <v>7922978</v>
      </c>
      <c r="K167" s="25">
        <f t="shared" si="33"/>
        <v>16312827</v>
      </c>
      <c r="L167" s="25">
        <f t="shared" si="33"/>
        <v>10870245</v>
      </c>
      <c r="M167" s="26">
        <f t="shared" si="33"/>
        <v>12616915</v>
      </c>
      <c r="N167" s="26">
        <f t="shared" si="33"/>
        <v>15203479</v>
      </c>
      <c r="O167" s="25">
        <f t="shared" si="33"/>
        <v>38690639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3" customHeight="1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7123227083</v>
      </c>
      <c r="E168" s="26">
        <f>SUM(E103,E105:E109,E111:E118,E120:E123,E125:E129,E131:E134,E136:E141,E143:E147,E149:E154,E156:E160,E162:E166)</f>
        <v>7308783219</v>
      </c>
      <c r="F168" s="26">
        <f>SUM(F103,F105:F109,F111:F118,F120:F123,F125:F129,F131:F134,F136:F141,F143:F147,F149:F154,F156:F160,F162:F166)</f>
        <v>3252722320</v>
      </c>
      <c r="G168" s="32">
        <f t="shared" si="27"/>
        <v>0.45663605583525663</v>
      </c>
      <c r="H168" s="25">
        <f t="shared" ref="H168:W168" si="34">SUM(H103,H105:H109,H111:H118,H120:H123,H125:H129,H131:H134,H136:H141,H143:H147,H149:H154,H156:H160,H162:H166)</f>
        <v>390808187</v>
      </c>
      <c r="I168" s="26">
        <f t="shared" si="34"/>
        <v>436702235</v>
      </c>
      <c r="J168" s="26">
        <f t="shared" si="34"/>
        <v>548369896</v>
      </c>
      <c r="K168" s="25">
        <f t="shared" si="34"/>
        <v>1375880318</v>
      </c>
      <c r="L168" s="25">
        <f t="shared" si="34"/>
        <v>661788943</v>
      </c>
      <c r="M168" s="26">
        <f t="shared" si="34"/>
        <v>536310002</v>
      </c>
      <c r="N168" s="26">
        <f t="shared" si="34"/>
        <v>678743057</v>
      </c>
      <c r="O168" s="25">
        <f t="shared" si="34"/>
        <v>1876842002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3" customHeight="1" x14ac:dyDescent="0.3">
      <c r="A169" s="10"/>
      <c r="B169" s="11" t="s">
        <v>594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3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customHeight="1" x14ac:dyDescent="0.3">
      <c r="A171" s="14" t="s">
        <v>20</v>
      </c>
      <c r="B171" s="15" t="s">
        <v>302</v>
      </c>
      <c r="C171" s="16" t="s">
        <v>303</v>
      </c>
      <c r="D171" s="23">
        <v>61400968</v>
      </c>
      <c r="E171" s="24">
        <v>61400968</v>
      </c>
      <c r="F171" s="24">
        <v>40084865</v>
      </c>
      <c r="G171" s="31">
        <f t="shared" ref="G171:G203" si="35">IF(($D171     =0),0,($F171     /$D171     ))</f>
        <v>0.65283767187514052</v>
      </c>
      <c r="H171" s="23">
        <v>579727</v>
      </c>
      <c r="I171" s="24">
        <v>2055615</v>
      </c>
      <c r="J171" s="24">
        <v>2439452</v>
      </c>
      <c r="K171" s="23">
        <v>5074794</v>
      </c>
      <c r="L171" s="23">
        <v>8235248</v>
      </c>
      <c r="M171" s="24">
        <v>17742101</v>
      </c>
      <c r="N171" s="24">
        <v>9032722</v>
      </c>
      <c r="O171" s="23">
        <v>35010071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customHeight="1" x14ac:dyDescent="0.3">
      <c r="A172" s="14" t="s">
        <v>20</v>
      </c>
      <c r="B172" s="15" t="s">
        <v>304</v>
      </c>
      <c r="C172" s="16" t="s">
        <v>305</v>
      </c>
      <c r="D172" s="23">
        <v>32280648</v>
      </c>
      <c r="E172" s="24">
        <v>32280648</v>
      </c>
      <c r="F172" s="24">
        <v>15800871</v>
      </c>
      <c r="G172" s="31">
        <f t="shared" si="35"/>
        <v>0.48948431890214844</v>
      </c>
      <c r="H172" s="23">
        <v>598446</v>
      </c>
      <c r="I172" s="24">
        <v>719739</v>
      </c>
      <c r="J172" s="24">
        <v>2087559</v>
      </c>
      <c r="K172" s="23">
        <v>3405744</v>
      </c>
      <c r="L172" s="23">
        <v>6163820</v>
      </c>
      <c r="M172" s="24">
        <v>1708279</v>
      </c>
      <c r="N172" s="24">
        <v>4523028</v>
      </c>
      <c r="O172" s="23">
        <v>12395127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customHeight="1" x14ac:dyDescent="0.3">
      <c r="A173" s="14" t="s">
        <v>20</v>
      </c>
      <c r="B173" s="15" t="s">
        <v>306</v>
      </c>
      <c r="C173" s="16" t="s">
        <v>307</v>
      </c>
      <c r="D173" s="23">
        <v>123901612</v>
      </c>
      <c r="E173" s="24">
        <v>123901612</v>
      </c>
      <c r="F173" s="24">
        <v>37418376</v>
      </c>
      <c r="G173" s="31">
        <f t="shared" si="35"/>
        <v>0.30200071973236314</v>
      </c>
      <c r="H173" s="23">
        <v>2460497</v>
      </c>
      <c r="I173" s="24">
        <v>4194708</v>
      </c>
      <c r="J173" s="24">
        <v>6426241</v>
      </c>
      <c r="K173" s="23">
        <v>13081446</v>
      </c>
      <c r="L173" s="23">
        <v>9202699</v>
      </c>
      <c r="M173" s="24">
        <v>5303197</v>
      </c>
      <c r="N173" s="24">
        <v>9831034</v>
      </c>
      <c r="O173" s="23">
        <v>24336930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customHeight="1" x14ac:dyDescent="0.3">
      <c r="A174" s="14" t="s">
        <v>20</v>
      </c>
      <c r="B174" s="15" t="s">
        <v>308</v>
      </c>
      <c r="C174" s="16" t="s">
        <v>309</v>
      </c>
      <c r="D174" s="23">
        <v>26083377</v>
      </c>
      <c r="E174" s="24">
        <v>26083377</v>
      </c>
      <c r="F174" s="24">
        <v>8309224</v>
      </c>
      <c r="G174" s="31">
        <f t="shared" si="35"/>
        <v>0.31856396508780288</v>
      </c>
      <c r="H174" s="23">
        <v>1128331</v>
      </c>
      <c r="I174" s="24">
        <v>2809463</v>
      </c>
      <c r="J174" s="24">
        <v>672648</v>
      </c>
      <c r="K174" s="23">
        <v>4610442</v>
      </c>
      <c r="L174" s="23">
        <v>1530307</v>
      </c>
      <c r="M174" s="24">
        <v>1170916</v>
      </c>
      <c r="N174" s="24">
        <v>997559</v>
      </c>
      <c r="O174" s="23">
        <v>3698782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customHeight="1" x14ac:dyDescent="0.3">
      <c r="A175" s="14" t="s">
        <v>20</v>
      </c>
      <c r="B175" s="15" t="s">
        <v>310</v>
      </c>
      <c r="C175" s="16" t="s">
        <v>311</v>
      </c>
      <c r="D175" s="23">
        <v>15300000</v>
      </c>
      <c r="E175" s="24">
        <v>15300000</v>
      </c>
      <c r="F175" s="24">
        <v>10649640</v>
      </c>
      <c r="G175" s="31">
        <f t="shared" si="35"/>
        <v>0.69605490196078434</v>
      </c>
      <c r="H175" s="23">
        <v>3665010</v>
      </c>
      <c r="I175" s="24">
        <v>2113095</v>
      </c>
      <c r="J175" s="24">
        <v>838207</v>
      </c>
      <c r="K175" s="23">
        <v>6616312</v>
      </c>
      <c r="L175" s="23">
        <v>691902</v>
      </c>
      <c r="M175" s="24">
        <v>1456868</v>
      </c>
      <c r="N175" s="24">
        <v>1884558</v>
      </c>
      <c r="O175" s="23">
        <v>4033328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customHeight="1" x14ac:dyDescent="0.3">
      <c r="A176" s="14" t="s">
        <v>35</v>
      </c>
      <c r="B176" s="15" t="s">
        <v>312</v>
      </c>
      <c r="C176" s="16" t="s">
        <v>313</v>
      </c>
      <c r="D176" s="23">
        <v>74784108</v>
      </c>
      <c r="E176" s="24">
        <v>74784108</v>
      </c>
      <c r="F176" s="24">
        <v>38821810</v>
      </c>
      <c r="G176" s="31">
        <f t="shared" si="35"/>
        <v>0.51911844692992792</v>
      </c>
      <c r="H176" s="23">
        <v>3667756</v>
      </c>
      <c r="I176" s="24">
        <v>5291754</v>
      </c>
      <c r="J176" s="24">
        <v>2953810</v>
      </c>
      <c r="K176" s="23">
        <v>11913320</v>
      </c>
      <c r="L176" s="23">
        <v>7722559</v>
      </c>
      <c r="M176" s="24">
        <v>7278878</v>
      </c>
      <c r="N176" s="24">
        <v>11907053</v>
      </c>
      <c r="O176" s="23">
        <v>26908490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3" customHeight="1" x14ac:dyDescent="0.3">
      <c r="A177" s="17" t="s">
        <v>0</v>
      </c>
      <c r="B177" s="18" t="s">
        <v>314</v>
      </c>
      <c r="C177" s="19" t="s">
        <v>0</v>
      </c>
      <c r="D177" s="25">
        <f>SUM(D171:D176)</f>
        <v>333750713</v>
      </c>
      <c r="E177" s="26">
        <f>SUM(E171:E176)</f>
        <v>333750713</v>
      </c>
      <c r="F177" s="26">
        <f>SUM(F171:F176)</f>
        <v>151084786</v>
      </c>
      <c r="G177" s="32">
        <f t="shared" si="35"/>
        <v>0.45268753028851205</v>
      </c>
      <c r="H177" s="25">
        <f t="shared" ref="H177:W177" si="36">SUM(H171:H176)</f>
        <v>12099767</v>
      </c>
      <c r="I177" s="26">
        <f t="shared" si="36"/>
        <v>17184374</v>
      </c>
      <c r="J177" s="26">
        <f t="shared" si="36"/>
        <v>15417917</v>
      </c>
      <c r="K177" s="25">
        <f t="shared" si="36"/>
        <v>44702058</v>
      </c>
      <c r="L177" s="25">
        <f t="shared" si="36"/>
        <v>33546535</v>
      </c>
      <c r="M177" s="26">
        <f t="shared" si="36"/>
        <v>34660239</v>
      </c>
      <c r="N177" s="26">
        <f t="shared" si="36"/>
        <v>38175954</v>
      </c>
      <c r="O177" s="25">
        <f t="shared" si="36"/>
        <v>106382728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customHeight="1" x14ac:dyDescent="0.3">
      <c r="A178" s="14" t="s">
        <v>20</v>
      </c>
      <c r="B178" s="15" t="s">
        <v>315</v>
      </c>
      <c r="C178" s="16" t="s">
        <v>316</v>
      </c>
      <c r="D178" s="23">
        <v>1336940</v>
      </c>
      <c r="E178" s="24">
        <v>1336940</v>
      </c>
      <c r="F178" s="24">
        <v>542838</v>
      </c>
      <c r="G178" s="31">
        <f t="shared" si="35"/>
        <v>0.40603018834053883</v>
      </c>
      <c r="H178" s="23">
        <v>6486</v>
      </c>
      <c r="I178" s="24">
        <v>17730</v>
      </c>
      <c r="J178" s="24">
        <v>48677</v>
      </c>
      <c r="K178" s="23">
        <v>72893</v>
      </c>
      <c r="L178" s="23">
        <v>0</v>
      </c>
      <c r="M178" s="24">
        <v>266372</v>
      </c>
      <c r="N178" s="24">
        <v>203573</v>
      </c>
      <c r="O178" s="23">
        <v>469945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customHeight="1" x14ac:dyDescent="0.3">
      <c r="A179" s="14" t="s">
        <v>20</v>
      </c>
      <c r="B179" s="15" t="s">
        <v>317</v>
      </c>
      <c r="C179" s="16" t="s">
        <v>318</v>
      </c>
      <c r="D179" s="23">
        <v>86913023</v>
      </c>
      <c r="E179" s="24">
        <v>86913023</v>
      </c>
      <c r="F179" s="24">
        <v>7795258</v>
      </c>
      <c r="G179" s="31">
        <f t="shared" si="35"/>
        <v>8.9690333288717852E-2</v>
      </c>
      <c r="H179" s="23">
        <v>394226</v>
      </c>
      <c r="I179" s="24">
        <v>543134</v>
      </c>
      <c r="J179" s="24">
        <v>741820</v>
      </c>
      <c r="K179" s="23">
        <v>1679180</v>
      </c>
      <c r="L179" s="23">
        <v>2542747</v>
      </c>
      <c r="M179" s="24">
        <v>552259</v>
      </c>
      <c r="N179" s="24">
        <v>3021072</v>
      </c>
      <c r="O179" s="23">
        <v>6116078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customHeight="1" x14ac:dyDescent="0.3">
      <c r="A180" s="14" t="s">
        <v>20</v>
      </c>
      <c r="B180" s="15" t="s">
        <v>319</v>
      </c>
      <c r="C180" s="16" t="s">
        <v>320</v>
      </c>
      <c r="D180" s="23">
        <v>43000296</v>
      </c>
      <c r="E180" s="24">
        <v>43000296</v>
      </c>
      <c r="F180" s="24">
        <v>18306762</v>
      </c>
      <c r="G180" s="31">
        <f t="shared" si="35"/>
        <v>0.42573572051690062</v>
      </c>
      <c r="H180" s="23">
        <v>1914403</v>
      </c>
      <c r="I180" s="24">
        <v>3423858</v>
      </c>
      <c r="J180" s="24">
        <v>3115616</v>
      </c>
      <c r="K180" s="23">
        <v>8453877</v>
      </c>
      <c r="L180" s="23">
        <v>3256751</v>
      </c>
      <c r="M180" s="24">
        <v>3546687</v>
      </c>
      <c r="N180" s="24">
        <v>3049447</v>
      </c>
      <c r="O180" s="23">
        <v>9852885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customHeight="1" x14ac:dyDescent="0.3">
      <c r="A181" s="14" t="s">
        <v>20</v>
      </c>
      <c r="B181" s="15" t="s">
        <v>321</v>
      </c>
      <c r="C181" s="16" t="s">
        <v>322</v>
      </c>
      <c r="D181" s="23">
        <v>13521500</v>
      </c>
      <c r="E181" s="24">
        <v>13521500</v>
      </c>
      <c r="F181" s="24">
        <v>13566347</v>
      </c>
      <c r="G181" s="31">
        <f t="shared" si="35"/>
        <v>1.0033167178197686</v>
      </c>
      <c r="H181" s="23">
        <v>2864925</v>
      </c>
      <c r="I181" s="24">
        <v>729630</v>
      </c>
      <c r="J181" s="24">
        <v>1385000</v>
      </c>
      <c r="K181" s="23">
        <v>4979555</v>
      </c>
      <c r="L181" s="23">
        <v>3492441</v>
      </c>
      <c r="M181" s="24">
        <v>3754429</v>
      </c>
      <c r="N181" s="24">
        <v>1339922</v>
      </c>
      <c r="O181" s="23">
        <v>8586792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customHeight="1" x14ac:dyDescent="0.3">
      <c r="A182" s="14" t="s">
        <v>35</v>
      </c>
      <c r="B182" s="15" t="s">
        <v>323</v>
      </c>
      <c r="C182" s="16" t="s">
        <v>324</v>
      </c>
      <c r="D182" s="23">
        <v>548750264</v>
      </c>
      <c r="E182" s="24">
        <v>548750264</v>
      </c>
      <c r="F182" s="24">
        <v>79877832</v>
      </c>
      <c r="G182" s="31">
        <f t="shared" si="35"/>
        <v>0.14556317735092697</v>
      </c>
      <c r="H182" s="23">
        <v>497</v>
      </c>
      <c r="I182" s="24">
        <v>6087247</v>
      </c>
      <c r="J182" s="24">
        <v>25493833</v>
      </c>
      <c r="K182" s="23">
        <v>31581577</v>
      </c>
      <c r="L182" s="23">
        <v>10071585</v>
      </c>
      <c r="M182" s="24">
        <v>4390352</v>
      </c>
      <c r="N182" s="24">
        <v>33834318</v>
      </c>
      <c r="O182" s="23">
        <v>48296255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3" customHeight="1" x14ac:dyDescent="0.3">
      <c r="A183" s="17" t="s">
        <v>0</v>
      </c>
      <c r="B183" s="18" t="s">
        <v>325</v>
      </c>
      <c r="C183" s="19" t="s">
        <v>0</v>
      </c>
      <c r="D183" s="25">
        <f>SUM(D178:D182)</f>
        <v>693522023</v>
      </c>
      <c r="E183" s="26">
        <f>SUM(E178:E182)</f>
        <v>693522023</v>
      </c>
      <c r="F183" s="26">
        <f>SUM(F178:F182)</f>
        <v>120089037</v>
      </c>
      <c r="G183" s="32">
        <f t="shared" si="35"/>
        <v>0.17315821706789547</v>
      </c>
      <c r="H183" s="25">
        <f t="shared" ref="H183:W183" si="37">SUM(H178:H182)</f>
        <v>5180537</v>
      </c>
      <c r="I183" s="26">
        <f t="shared" si="37"/>
        <v>10801599</v>
      </c>
      <c r="J183" s="26">
        <f t="shared" si="37"/>
        <v>30784946</v>
      </c>
      <c r="K183" s="25">
        <f t="shared" si="37"/>
        <v>46767082</v>
      </c>
      <c r="L183" s="25">
        <f t="shared" si="37"/>
        <v>19363524</v>
      </c>
      <c r="M183" s="26">
        <f t="shared" si="37"/>
        <v>12510099</v>
      </c>
      <c r="N183" s="26">
        <f t="shared" si="37"/>
        <v>41448332</v>
      </c>
      <c r="O183" s="25">
        <f t="shared" si="37"/>
        <v>73321955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customHeight="1" x14ac:dyDescent="0.3">
      <c r="A184" s="14" t="s">
        <v>20</v>
      </c>
      <c r="B184" s="15" t="s">
        <v>326</v>
      </c>
      <c r="C184" s="16" t="s">
        <v>327</v>
      </c>
      <c r="D184" s="23">
        <v>3515528</v>
      </c>
      <c r="E184" s="24">
        <v>3515528</v>
      </c>
      <c r="F184" s="24">
        <v>979233</v>
      </c>
      <c r="G184" s="31">
        <f t="shared" si="35"/>
        <v>0.27854507203469864</v>
      </c>
      <c r="H184" s="23">
        <v>28658</v>
      </c>
      <c r="I184" s="24">
        <v>167579</v>
      </c>
      <c r="J184" s="24">
        <v>359752</v>
      </c>
      <c r="K184" s="23">
        <v>555989</v>
      </c>
      <c r="L184" s="23">
        <v>120047</v>
      </c>
      <c r="M184" s="24">
        <v>235851</v>
      </c>
      <c r="N184" s="24">
        <v>67346</v>
      </c>
      <c r="O184" s="23">
        <v>423244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customHeight="1" x14ac:dyDescent="0.3">
      <c r="A185" s="14" t="s">
        <v>20</v>
      </c>
      <c r="B185" s="15" t="s">
        <v>328</v>
      </c>
      <c r="C185" s="16" t="s">
        <v>329</v>
      </c>
      <c r="D185" s="23">
        <v>13210000</v>
      </c>
      <c r="E185" s="24">
        <v>13210000</v>
      </c>
      <c r="F185" s="24">
        <v>5628446</v>
      </c>
      <c r="G185" s="31">
        <f t="shared" si="35"/>
        <v>0.42607464042392129</v>
      </c>
      <c r="H185" s="23">
        <v>65801</v>
      </c>
      <c r="I185" s="24">
        <v>634352</v>
      </c>
      <c r="J185" s="24">
        <v>702237</v>
      </c>
      <c r="K185" s="23">
        <v>1402390</v>
      </c>
      <c r="L185" s="23">
        <v>1299722</v>
      </c>
      <c r="M185" s="24">
        <v>1208251</v>
      </c>
      <c r="N185" s="24">
        <v>1718083</v>
      </c>
      <c r="O185" s="23">
        <v>4226056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customHeight="1" x14ac:dyDescent="0.3">
      <c r="A186" s="14" t="s">
        <v>20</v>
      </c>
      <c r="B186" s="15" t="s">
        <v>330</v>
      </c>
      <c r="C186" s="16" t="s">
        <v>331</v>
      </c>
      <c r="D186" s="23">
        <v>880511222</v>
      </c>
      <c r="E186" s="24">
        <v>880511222</v>
      </c>
      <c r="F186" s="24">
        <v>403810623</v>
      </c>
      <c r="G186" s="31">
        <f t="shared" si="35"/>
        <v>0.45860928618579266</v>
      </c>
      <c r="H186" s="23">
        <v>31419211</v>
      </c>
      <c r="I186" s="24">
        <v>59737518</v>
      </c>
      <c r="J186" s="24">
        <v>56749010</v>
      </c>
      <c r="K186" s="23">
        <v>147905739</v>
      </c>
      <c r="L186" s="23">
        <v>73282667</v>
      </c>
      <c r="M186" s="24">
        <v>67546253</v>
      </c>
      <c r="N186" s="24">
        <v>115075964</v>
      </c>
      <c r="O186" s="23">
        <v>255904884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customHeight="1" x14ac:dyDescent="0.3">
      <c r="A187" s="14" t="s">
        <v>20</v>
      </c>
      <c r="B187" s="15" t="s">
        <v>332</v>
      </c>
      <c r="C187" s="16" t="s">
        <v>333</v>
      </c>
      <c r="D187" s="23">
        <v>86856242</v>
      </c>
      <c r="E187" s="24">
        <v>86856242</v>
      </c>
      <c r="F187" s="24">
        <v>7559364</v>
      </c>
      <c r="G187" s="31">
        <f t="shared" si="35"/>
        <v>8.7033053997431761E-2</v>
      </c>
      <c r="H187" s="23">
        <v>31730</v>
      </c>
      <c r="I187" s="24">
        <v>17667</v>
      </c>
      <c r="J187" s="24">
        <v>4675034</v>
      </c>
      <c r="K187" s="23">
        <v>4724431</v>
      </c>
      <c r="L187" s="23">
        <v>158788</v>
      </c>
      <c r="M187" s="24">
        <v>77841</v>
      </c>
      <c r="N187" s="24">
        <v>2598304</v>
      </c>
      <c r="O187" s="23">
        <v>2834933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customHeight="1" x14ac:dyDescent="0.3">
      <c r="A188" s="14" t="s">
        <v>35</v>
      </c>
      <c r="B188" s="15" t="s">
        <v>334</v>
      </c>
      <c r="C188" s="16" t="s">
        <v>335</v>
      </c>
      <c r="D188" s="23">
        <v>224474000</v>
      </c>
      <c r="E188" s="24">
        <v>224474000</v>
      </c>
      <c r="F188" s="24">
        <v>95826505</v>
      </c>
      <c r="G188" s="31">
        <f t="shared" si="35"/>
        <v>0.42689356005595303</v>
      </c>
      <c r="H188" s="23">
        <v>6969924</v>
      </c>
      <c r="I188" s="24">
        <v>14375914</v>
      </c>
      <c r="J188" s="24">
        <v>29991632</v>
      </c>
      <c r="K188" s="23">
        <v>51337470</v>
      </c>
      <c r="L188" s="23">
        <v>8765675</v>
      </c>
      <c r="M188" s="24">
        <v>13878702</v>
      </c>
      <c r="N188" s="24">
        <v>21844658</v>
      </c>
      <c r="O188" s="23">
        <v>44489035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3" customHeight="1" x14ac:dyDescent="0.3">
      <c r="A189" s="17" t="s">
        <v>0</v>
      </c>
      <c r="B189" s="18" t="s">
        <v>336</v>
      </c>
      <c r="C189" s="19" t="s">
        <v>0</v>
      </c>
      <c r="D189" s="25">
        <f>SUM(D184:D188)</f>
        <v>1208566992</v>
      </c>
      <c r="E189" s="26">
        <f>SUM(E184:E188)</f>
        <v>1208566992</v>
      </c>
      <c r="F189" s="26">
        <f>SUM(F184:F188)</f>
        <v>513804171</v>
      </c>
      <c r="G189" s="32">
        <f t="shared" si="35"/>
        <v>0.42513503546024367</v>
      </c>
      <c r="H189" s="25">
        <f t="shared" ref="H189:W189" si="38">SUM(H184:H188)</f>
        <v>38515324</v>
      </c>
      <c r="I189" s="26">
        <f t="shared" si="38"/>
        <v>74933030</v>
      </c>
      <c r="J189" s="26">
        <f t="shared" si="38"/>
        <v>92477665</v>
      </c>
      <c r="K189" s="25">
        <f t="shared" si="38"/>
        <v>205926019</v>
      </c>
      <c r="L189" s="25">
        <f t="shared" si="38"/>
        <v>83626899</v>
      </c>
      <c r="M189" s="26">
        <f t="shared" si="38"/>
        <v>82946898</v>
      </c>
      <c r="N189" s="26">
        <f t="shared" si="38"/>
        <v>141304355</v>
      </c>
      <c r="O189" s="25">
        <f t="shared" si="38"/>
        <v>307878152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customHeight="1" x14ac:dyDescent="0.3">
      <c r="A190" s="14" t="s">
        <v>20</v>
      </c>
      <c r="B190" s="15" t="s">
        <v>337</v>
      </c>
      <c r="C190" s="16" t="s">
        <v>338</v>
      </c>
      <c r="D190" s="23">
        <v>18579804</v>
      </c>
      <c r="E190" s="24">
        <v>18579804</v>
      </c>
      <c r="F190" s="24">
        <v>5164046</v>
      </c>
      <c r="G190" s="31">
        <f t="shared" si="35"/>
        <v>0.27793866932073125</v>
      </c>
      <c r="H190" s="23">
        <v>4301939</v>
      </c>
      <c r="I190" s="24">
        <v>12568</v>
      </c>
      <c r="J190" s="24">
        <v>41400</v>
      </c>
      <c r="K190" s="23">
        <v>4355907</v>
      </c>
      <c r="L190" s="23">
        <v>551367</v>
      </c>
      <c r="M190" s="24">
        <v>256772</v>
      </c>
      <c r="N190" s="24">
        <v>0</v>
      </c>
      <c r="O190" s="23">
        <v>808139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customHeight="1" x14ac:dyDescent="0.3">
      <c r="A191" s="14" t="s">
        <v>20</v>
      </c>
      <c r="B191" s="15" t="s">
        <v>339</v>
      </c>
      <c r="C191" s="16" t="s">
        <v>340</v>
      </c>
      <c r="D191" s="23">
        <v>15281337</v>
      </c>
      <c r="E191" s="24">
        <v>15281337</v>
      </c>
      <c r="F191" s="24">
        <v>10366119</v>
      </c>
      <c r="G191" s="31">
        <f t="shared" si="35"/>
        <v>0.67835157355668552</v>
      </c>
      <c r="H191" s="23">
        <v>1065729</v>
      </c>
      <c r="I191" s="24">
        <v>1775497</v>
      </c>
      <c r="J191" s="24">
        <v>1197636</v>
      </c>
      <c r="K191" s="23">
        <v>4038862</v>
      </c>
      <c r="L191" s="23">
        <v>2259927</v>
      </c>
      <c r="M191" s="24">
        <v>2732423</v>
      </c>
      <c r="N191" s="24">
        <v>1334907</v>
      </c>
      <c r="O191" s="23">
        <v>6327257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customHeight="1" x14ac:dyDescent="0.3">
      <c r="A192" s="14" t="s">
        <v>20</v>
      </c>
      <c r="B192" s="15" t="s">
        <v>341</v>
      </c>
      <c r="C192" s="16" t="s">
        <v>342</v>
      </c>
      <c r="D192" s="23">
        <v>25040000</v>
      </c>
      <c r="E192" s="24">
        <v>25040000</v>
      </c>
      <c r="F192" s="24">
        <v>7124120</v>
      </c>
      <c r="G192" s="31">
        <f t="shared" si="35"/>
        <v>0.28450958466453674</v>
      </c>
      <c r="H192" s="23">
        <v>0</v>
      </c>
      <c r="I192" s="24">
        <v>768628</v>
      </c>
      <c r="J192" s="24">
        <v>1740485</v>
      </c>
      <c r="K192" s="23">
        <v>2509113</v>
      </c>
      <c r="L192" s="23">
        <v>1858562</v>
      </c>
      <c r="M192" s="24">
        <v>402122</v>
      </c>
      <c r="N192" s="24">
        <v>2354323</v>
      </c>
      <c r="O192" s="23">
        <v>4615007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customHeight="1" x14ac:dyDescent="0.3">
      <c r="A193" s="14" t="s">
        <v>20</v>
      </c>
      <c r="B193" s="15" t="s">
        <v>343</v>
      </c>
      <c r="C193" s="16" t="s">
        <v>344</v>
      </c>
      <c r="D193" s="23">
        <v>92898828</v>
      </c>
      <c r="E193" s="24">
        <v>92898828</v>
      </c>
      <c r="F193" s="24">
        <v>49693712</v>
      </c>
      <c r="G193" s="31">
        <f t="shared" si="35"/>
        <v>0.53492291635799749</v>
      </c>
      <c r="H193" s="23">
        <v>10173630</v>
      </c>
      <c r="I193" s="24">
        <v>12167626</v>
      </c>
      <c r="J193" s="24">
        <v>6390025</v>
      </c>
      <c r="K193" s="23">
        <v>28731281</v>
      </c>
      <c r="L193" s="23">
        <v>4804651</v>
      </c>
      <c r="M193" s="24">
        <v>4521410</v>
      </c>
      <c r="N193" s="24">
        <v>11636370</v>
      </c>
      <c r="O193" s="23">
        <v>20962431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customHeight="1" x14ac:dyDescent="0.3">
      <c r="A194" s="14" t="s">
        <v>20</v>
      </c>
      <c r="B194" s="15" t="s">
        <v>345</v>
      </c>
      <c r="C194" s="16" t="s">
        <v>346</v>
      </c>
      <c r="D194" s="23">
        <v>55602492</v>
      </c>
      <c r="E194" s="24">
        <v>55602492</v>
      </c>
      <c r="F194" s="24">
        <v>18088050</v>
      </c>
      <c r="G194" s="31">
        <f t="shared" si="35"/>
        <v>0.32531005984408035</v>
      </c>
      <c r="H194" s="23">
        <v>24940</v>
      </c>
      <c r="I194" s="24">
        <v>964324</v>
      </c>
      <c r="J194" s="24">
        <v>4818353</v>
      </c>
      <c r="K194" s="23">
        <v>5807617</v>
      </c>
      <c r="L194" s="23">
        <v>5415388</v>
      </c>
      <c r="M194" s="24">
        <v>4633066</v>
      </c>
      <c r="N194" s="24">
        <v>2231979</v>
      </c>
      <c r="O194" s="23">
        <v>12280433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customHeight="1" x14ac:dyDescent="0.3">
      <c r="A195" s="14" t="s">
        <v>35</v>
      </c>
      <c r="B195" s="15" t="s">
        <v>347</v>
      </c>
      <c r="C195" s="16" t="s">
        <v>348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3" customHeight="1" x14ac:dyDescent="0.3">
      <c r="A196" s="17" t="s">
        <v>0</v>
      </c>
      <c r="B196" s="18" t="s">
        <v>349</v>
      </c>
      <c r="C196" s="19" t="s">
        <v>0</v>
      </c>
      <c r="D196" s="25">
        <f>SUM(D190:D195)</f>
        <v>207402461</v>
      </c>
      <c r="E196" s="26">
        <f>SUM(E190:E195)</f>
        <v>207402461</v>
      </c>
      <c r="F196" s="26">
        <f>SUM(F190:F195)</f>
        <v>90436047</v>
      </c>
      <c r="G196" s="32">
        <f t="shared" si="35"/>
        <v>0.43604133993376287</v>
      </c>
      <c r="H196" s="25">
        <f t="shared" ref="H196:W196" si="39">SUM(H190:H195)</f>
        <v>15566238</v>
      </c>
      <c r="I196" s="26">
        <f t="shared" si="39"/>
        <v>15688643</v>
      </c>
      <c r="J196" s="26">
        <f t="shared" si="39"/>
        <v>14187899</v>
      </c>
      <c r="K196" s="25">
        <f t="shared" si="39"/>
        <v>45442780</v>
      </c>
      <c r="L196" s="25">
        <f t="shared" si="39"/>
        <v>14889895</v>
      </c>
      <c r="M196" s="26">
        <f t="shared" si="39"/>
        <v>12545793</v>
      </c>
      <c r="N196" s="26">
        <f t="shared" si="39"/>
        <v>17557579</v>
      </c>
      <c r="O196" s="25">
        <f t="shared" si="39"/>
        <v>44993267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customHeight="1" x14ac:dyDescent="0.3">
      <c r="A197" s="14" t="s">
        <v>20</v>
      </c>
      <c r="B197" s="15" t="s">
        <v>350</v>
      </c>
      <c r="C197" s="16" t="s">
        <v>351</v>
      </c>
      <c r="D197" s="23">
        <v>28077685</v>
      </c>
      <c r="E197" s="24">
        <v>27277685</v>
      </c>
      <c r="F197" s="24">
        <v>7035146</v>
      </c>
      <c r="G197" s="31">
        <f t="shared" si="35"/>
        <v>0.25056004439112411</v>
      </c>
      <c r="H197" s="23">
        <v>330213</v>
      </c>
      <c r="I197" s="24">
        <v>778203</v>
      </c>
      <c r="J197" s="24">
        <v>4175817</v>
      </c>
      <c r="K197" s="23">
        <v>5284233</v>
      </c>
      <c r="L197" s="23">
        <v>533065</v>
      </c>
      <c r="M197" s="24">
        <v>1217848</v>
      </c>
      <c r="N197" s="24">
        <v>0</v>
      </c>
      <c r="O197" s="23">
        <v>1750913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customHeight="1" x14ac:dyDescent="0.3">
      <c r="A198" s="14" t="s">
        <v>20</v>
      </c>
      <c r="B198" s="15" t="s">
        <v>352</v>
      </c>
      <c r="C198" s="16" t="s">
        <v>353</v>
      </c>
      <c r="D198" s="23">
        <v>40687568</v>
      </c>
      <c r="E198" s="24">
        <v>40687568</v>
      </c>
      <c r="F198" s="24">
        <v>22970085</v>
      </c>
      <c r="G198" s="31">
        <f t="shared" si="35"/>
        <v>0.56454799657723465</v>
      </c>
      <c r="H198" s="23">
        <v>2086696</v>
      </c>
      <c r="I198" s="24">
        <v>1950739</v>
      </c>
      <c r="J198" s="24">
        <v>4642763</v>
      </c>
      <c r="K198" s="23">
        <v>8680198</v>
      </c>
      <c r="L198" s="23">
        <v>6543635</v>
      </c>
      <c r="M198" s="24">
        <v>3106173</v>
      </c>
      <c r="N198" s="24">
        <v>4640079</v>
      </c>
      <c r="O198" s="23">
        <v>14289887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customHeight="1" x14ac:dyDescent="0.3">
      <c r="A199" s="14" t="s">
        <v>20</v>
      </c>
      <c r="B199" s="15" t="s">
        <v>354</v>
      </c>
      <c r="C199" s="16" t="s">
        <v>355</v>
      </c>
      <c r="D199" s="23">
        <v>39500000</v>
      </c>
      <c r="E199" s="24">
        <v>39500000</v>
      </c>
      <c r="F199" s="24">
        <v>28234459</v>
      </c>
      <c r="G199" s="31">
        <f t="shared" si="35"/>
        <v>0.71479643037974683</v>
      </c>
      <c r="H199" s="23">
        <v>5998438</v>
      </c>
      <c r="I199" s="24">
        <v>3410340</v>
      </c>
      <c r="J199" s="24">
        <v>7750854</v>
      </c>
      <c r="K199" s="23">
        <v>17159632</v>
      </c>
      <c r="L199" s="23">
        <v>447965</v>
      </c>
      <c r="M199" s="24">
        <v>807927</v>
      </c>
      <c r="N199" s="24">
        <v>9818935</v>
      </c>
      <c r="O199" s="23">
        <v>11074827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customHeight="1" x14ac:dyDescent="0.3">
      <c r="A200" s="14" t="s">
        <v>20</v>
      </c>
      <c r="B200" s="15" t="s">
        <v>356</v>
      </c>
      <c r="C200" s="16" t="s">
        <v>357</v>
      </c>
      <c r="D200" s="23">
        <v>72235464</v>
      </c>
      <c r="E200" s="24">
        <v>72235464</v>
      </c>
      <c r="F200" s="24">
        <v>15752876</v>
      </c>
      <c r="G200" s="31">
        <f t="shared" si="35"/>
        <v>0.21807676074455618</v>
      </c>
      <c r="H200" s="23">
        <v>1988414</v>
      </c>
      <c r="I200" s="24">
        <v>0</v>
      </c>
      <c r="J200" s="24">
        <v>5674147</v>
      </c>
      <c r="K200" s="23">
        <v>7662561</v>
      </c>
      <c r="L200" s="23">
        <v>2034010</v>
      </c>
      <c r="M200" s="24">
        <v>2173287</v>
      </c>
      <c r="N200" s="24">
        <v>3883018</v>
      </c>
      <c r="O200" s="23">
        <v>8090315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customHeight="1" x14ac:dyDescent="0.3">
      <c r="A201" s="14" t="s">
        <v>35</v>
      </c>
      <c r="B201" s="15" t="s">
        <v>358</v>
      </c>
      <c r="C201" s="16" t="s">
        <v>359</v>
      </c>
      <c r="D201" s="23">
        <v>153911864</v>
      </c>
      <c r="E201" s="24">
        <v>153911864</v>
      </c>
      <c r="F201" s="24">
        <v>121479838</v>
      </c>
      <c r="G201" s="31">
        <f t="shared" si="35"/>
        <v>0.78928183210100034</v>
      </c>
      <c r="H201" s="23">
        <v>3367623</v>
      </c>
      <c r="I201" s="24">
        <v>5018045</v>
      </c>
      <c r="J201" s="24">
        <v>46493795</v>
      </c>
      <c r="K201" s="23">
        <v>54879463</v>
      </c>
      <c r="L201" s="23">
        <v>31407229</v>
      </c>
      <c r="M201" s="24">
        <v>29610319</v>
      </c>
      <c r="N201" s="24">
        <v>5582827</v>
      </c>
      <c r="O201" s="23">
        <v>66600375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3" customHeight="1" x14ac:dyDescent="0.3">
      <c r="A202" s="17" t="s">
        <v>0</v>
      </c>
      <c r="B202" s="18" t="s">
        <v>360</v>
      </c>
      <c r="C202" s="19" t="s">
        <v>0</v>
      </c>
      <c r="D202" s="25">
        <f>SUM(D197:D201)</f>
        <v>334412581</v>
      </c>
      <c r="E202" s="26">
        <f>SUM(E197:E201)</f>
        <v>333612581</v>
      </c>
      <c r="F202" s="26">
        <f>SUM(F197:F201)</f>
        <v>195472404</v>
      </c>
      <c r="G202" s="32">
        <f t="shared" si="35"/>
        <v>0.58452467133705122</v>
      </c>
      <c r="H202" s="25">
        <f t="shared" ref="H202:W202" si="40">SUM(H197:H201)</f>
        <v>13771384</v>
      </c>
      <c r="I202" s="26">
        <f t="shared" si="40"/>
        <v>11157327</v>
      </c>
      <c r="J202" s="26">
        <f t="shared" si="40"/>
        <v>68737376</v>
      </c>
      <c r="K202" s="25">
        <f t="shared" si="40"/>
        <v>93666087</v>
      </c>
      <c r="L202" s="25">
        <f t="shared" si="40"/>
        <v>40965904</v>
      </c>
      <c r="M202" s="26">
        <f t="shared" si="40"/>
        <v>36915554</v>
      </c>
      <c r="N202" s="26">
        <f t="shared" si="40"/>
        <v>23924859</v>
      </c>
      <c r="O202" s="25">
        <f t="shared" si="40"/>
        <v>101806317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3" customHeight="1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2777654770</v>
      </c>
      <c r="E203" s="26">
        <f>SUM(E171:E176,E178:E182,E184:E188,E190:E195,E197:E201)</f>
        <v>2776854770</v>
      </c>
      <c r="F203" s="26">
        <f>SUM(F171:F176,F178:F182,F184:F188,F190:F195,F197:F201)</f>
        <v>1070886445</v>
      </c>
      <c r="G203" s="32">
        <f t="shared" si="35"/>
        <v>0.38553619282211948</v>
      </c>
      <c r="H203" s="25">
        <f t="shared" ref="H203:W203" si="41">SUM(H171:H176,H178:H182,H184:H188,H190:H195,H197:H201)</f>
        <v>85133250</v>
      </c>
      <c r="I203" s="26">
        <f t="shared" si="41"/>
        <v>129764973</v>
      </c>
      <c r="J203" s="26">
        <f t="shared" si="41"/>
        <v>221605803</v>
      </c>
      <c r="K203" s="25">
        <f t="shared" si="41"/>
        <v>436504026</v>
      </c>
      <c r="L203" s="25">
        <f t="shared" si="41"/>
        <v>192392757</v>
      </c>
      <c r="M203" s="26">
        <f t="shared" si="41"/>
        <v>179578583</v>
      </c>
      <c r="N203" s="26">
        <f t="shared" si="41"/>
        <v>262411079</v>
      </c>
      <c r="O203" s="25">
        <f t="shared" si="41"/>
        <v>634382419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3" customHeight="1" x14ac:dyDescent="0.3">
      <c r="A204" s="10"/>
      <c r="B204" s="11" t="s">
        <v>594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3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customHeight="1" x14ac:dyDescent="0.3">
      <c r="A206" s="14" t="s">
        <v>20</v>
      </c>
      <c r="B206" s="15" t="s">
        <v>363</v>
      </c>
      <c r="C206" s="16" t="s">
        <v>364</v>
      </c>
      <c r="D206" s="23">
        <v>54328066</v>
      </c>
      <c r="E206" s="24">
        <v>54328066</v>
      </c>
      <c r="F206" s="24">
        <v>24819419</v>
      </c>
      <c r="G206" s="31">
        <f t="shared" ref="G206:G229" si="42">IF(($D206     =0),0,($F206     /$D206     ))</f>
        <v>0.45684341128579842</v>
      </c>
      <c r="H206" s="23">
        <v>1724538</v>
      </c>
      <c r="I206" s="24">
        <v>7040911</v>
      </c>
      <c r="J206" s="24">
        <v>4262554</v>
      </c>
      <c r="K206" s="23">
        <v>13028003</v>
      </c>
      <c r="L206" s="23">
        <v>4582674</v>
      </c>
      <c r="M206" s="24">
        <v>3570323</v>
      </c>
      <c r="N206" s="24">
        <v>3638419</v>
      </c>
      <c r="O206" s="23">
        <v>11791416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customHeight="1" x14ac:dyDescent="0.3">
      <c r="A207" s="14" t="s">
        <v>20</v>
      </c>
      <c r="B207" s="15" t="s">
        <v>365</v>
      </c>
      <c r="C207" s="16" t="s">
        <v>366</v>
      </c>
      <c r="D207" s="23">
        <v>76426765</v>
      </c>
      <c r="E207" s="24">
        <v>76426765</v>
      </c>
      <c r="F207" s="24">
        <v>39221726</v>
      </c>
      <c r="G207" s="31">
        <f t="shared" si="42"/>
        <v>0.51319359127656394</v>
      </c>
      <c r="H207" s="23">
        <v>1615294</v>
      </c>
      <c r="I207" s="24">
        <v>1315545</v>
      </c>
      <c r="J207" s="24">
        <v>6606138</v>
      </c>
      <c r="K207" s="23">
        <v>9536977</v>
      </c>
      <c r="L207" s="23">
        <v>5041237</v>
      </c>
      <c r="M207" s="24">
        <v>9169119</v>
      </c>
      <c r="N207" s="24">
        <v>15474393</v>
      </c>
      <c r="O207" s="23">
        <v>29684749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customHeight="1" x14ac:dyDescent="0.3">
      <c r="A208" s="14" t="s">
        <v>20</v>
      </c>
      <c r="B208" s="15" t="s">
        <v>367</v>
      </c>
      <c r="C208" s="16" t="s">
        <v>368</v>
      </c>
      <c r="D208" s="23">
        <v>46032008</v>
      </c>
      <c r="E208" s="24">
        <v>46032008</v>
      </c>
      <c r="F208" s="24">
        <v>31203493</v>
      </c>
      <c r="G208" s="31">
        <f t="shared" si="42"/>
        <v>0.67786512810825028</v>
      </c>
      <c r="H208" s="23">
        <v>326025</v>
      </c>
      <c r="I208" s="24">
        <v>2075329</v>
      </c>
      <c r="J208" s="24">
        <v>2630084</v>
      </c>
      <c r="K208" s="23">
        <v>5031438</v>
      </c>
      <c r="L208" s="23">
        <v>3717655</v>
      </c>
      <c r="M208" s="24">
        <v>3518522</v>
      </c>
      <c r="N208" s="24">
        <v>18935878</v>
      </c>
      <c r="O208" s="23">
        <v>26172055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customHeight="1" x14ac:dyDescent="0.3">
      <c r="A209" s="14" t="s">
        <v>20</v>
      </c>
      <c r="B209" s="15" t="s">
        <v>369</v>
      </c>
      <c r="C209" s="16" t="s">
        <v>370</v>
      </c>
      <c r="D209" s="23">
        <v>16060004</v>
      </c>
      <c r="E209" s="24">
        <v>16060004</v>
      </c>
      <c r="F209" s="24">
        <v>15168392</v>
      </c>
      <c r="G209" s="31">
        <f t="shared" si="42"/>
        <v>0.94448245467435754</v>
      </c>
      <c r="H209" s="23">
        <v>2561613</v>
      </c>
      <c r="I209" s="24">
        <v>3299481</v>
      </c>
      <c r="J209" s="24">
        <v>3363769</v>
      </c>
      <c r="K209" s="23">
        <v>9224863</v>
      </c>
      <c r="L209" s="23">
        <v>2536590</v>
      </c>
      <c r="M209" s="24">
        <v>1874844</v>
      </c>
      <c r="N209" s="24">
        <v>1532095</v>
      </c>
      <c r="O209" s="23">
        <v>5943529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customHeight="1" x14ac:dyDescent="0.3">
      <c r="A210" s="14" t="s">
        <v>20</v>
      </c>
      <c r="B210" s="15" t="s">
        <v>371</v>
      </c>
      <c r="C210" s="16" t="s">
        <v>372</v>
      </c>
      <c r="D210" s="23">
        <v>58854081</v>
      </c>
      <c r="E210" s="24">
        <v>58854081</v>
      </c>
      <c r="F210" s="24">
        <v>26438189</v>
      </c>
      <c r="G210" s="31">
        <f t="shared" si="42"/>
        <v>0.4492159005931976</v>
      </c>
      <c r="H210" s="23">
        <v>2314508</v>
      </c>
      <c r="I210" s="24">
        <v>3377603</v>
      </c>
      <c r="J210" s="24">
        <v>6756820</v>
      </c>
      <c r="K210" s="23">
        <v>12448931</v>
      </c>
      <c r="L210" s="23">
        <v>6090490</v>
      </c>
      <c r="M210" s="24">
        <v>4454144</v>
      </c>
      <c r="N210" s="24">
        <v>3444624</v>
      </c>
      <c r="O210" s="23">
        <v>13989258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customHeight="1" x14ac:dyDescent="0.3">
      <c r="A211" s="14" t="s">
        <v>20</v>
      </c>
      <c r="B211" s="15" t="s">
        <v>373</v>
      </c>
      <c r="C211" s="16" t="s">
        <v>374</v>
      </c>
      <c r="D211" s="23">
        <v>2997038</v>
      </c>
      <c r="E211" s="24">
        <v>2997038</v>
      </c>
      <c r="F211" s="24">
        <v>17585030</v>
      </c>
      <c r="G211" s="31">
        <f t="shared" si="42"/>
        <v>5.8674698151975386</v>
      </c>
      <c r="H211" s="23">
        <v>2246351</v>
      </c>
      <c r="I211" s="24">
        <v>478852</v>
      </c>
      <c r="J211" s="24">
        <v>253589</v>
      </c>
      <c r="K211" s="23">
        <v>2978792</v>
      </c>
      <c r="L211" s="23">
        <v>551758</v>
      </c>
      <c r="M211" s="24">
        <v>13574758</v>
      </c>
      <c r="N211" s="24">
        <v>479722</v>
      </c>
      <c r="O211" s="23">
        <v>14606238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customHeight="1" x14ac:dyDescent="0.3">
      <c r="A212" s="14" t="s">
        <v>20</v>
      </c>
      <c r="B212" s="15" t="s">
        <v>375</v>
      </c>
      <c r="C212" s="16" t="s">
        <v>376</v>
      </c>
      <c r="D212" s="23">
        <v>177632643</v>
      </c>
      <c r="E212" s="24">
        <v>177632643</v>
      </c>
      <c r="F212" s="24">
        <v>45257720</v>
      </c>
      <c r="G212" s="31">
        <f t="shared" si="42"/>
        <v>0.25478267527663823</v>
      </c>
      <c r="H212" s="23">
        <v>1323177</v>
      </c>
      <c r="I212" s="24">
        <v>7280749</v>
      </c>
      <c r="J212" s="24">
        <v>2625466</v>
      </c>
      <c r="K212" s="23">
        <v>11229392</v>
      </c>
      <c r="L212" s="23">
        <v>10535750</v>
      </c>
      <c r="M212" s="24">
        <v>11088848</v>
      </c>
      <c r="N212" s="24">
        <v>12403730</v>
      </c>
      <c r="O212" s="23">
        <v>34028328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customHeight="1" x14ac:dyDescent="0.3">
      <c r="A213" s="14" t="s">
        <v>35</v>
      </c>
      <c r="B213" s="15" t="s">
        <v>377</v>
      </c>
      <c r="C213" s="16" t="s">
        <v>378</v>
      </c>
      <c r="D213" s="23">
        <v>23260350</v>
      </c>
      <c r="E213" s="24">
        <v>23260350</v>
      </c>
      <c r="F213" s="24">
        <v>13320060</v>
      </c>
      <c r="G213" s="31">
        <f t="shared" si="42"/>
        <v>0.57265088444498902</v>
      </c>
      <c r="H213" s="23">
        <v>21554</v>
      </c>
      <c r="I213" s="24">
        <v>4510144</v>
      </c>
      <c r="J213" s="24">
        <v>3753753</v>
      </c>
      <c r="K213" s="23">
        <v>8285451</v>
      </c>
      <c r="L213" s="23">
        <v>549922</v>
      </c>
      <c r="M213" s="24">
        <v>1374924</v>
      </c>
      <c r="N213" s="24">
        <v>3109763</v>
      </c>
      <c r="O213" s="23">
        <v>5034609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3" customHeight="1" x14ac:dyDescent="0.3">
      <c r="A214" s="17" t="s">
        <v>0</v>
      </c>
      <c r="B214" s="18" t="s">
        <v>379</v>
      </c>
      <c r="C214" s="19" t="s">
        <v>0</v>
      </c>
      <c r="D214" s="25">
        <f>SUM(D206:D213)</f>
        <v>455590955</v>
      </c>
      <c r="E214" s="26">
        <f>SUM(E206:E213)</f>
        <v>455590955</v>
      </c>
      <c r="F214" s="26">
        <f>SUM(F206:F213)</f>
        <v>213014029</v>
      </c>
      <c r="G214" s="32">
        <f t="shared" si="42"/>
        <v>0.46755543906704644</v>
      </c>
      <c r="H214" s="25">
        <f t="shared" ref="H214:W214" si="43">SUM(H206:H213)</f>
        <v>12133060</v>
      </c>
      <c r="I214" s="26">
        <f t="shared" si="43"/>
        <v>29378614</v>
      </c>
      <c r="J214" s="26">
        <f t="shared" si="43"/>
        <v>30252173</v>
      </c>
      <c r="K214" s="25">
        <f t="shared" si="43"/>
        <v>71763847</v>
      </c>
      <c r="L214" s="25">
        <f t="shared" si="43"/>
        <v>33606076</v>
      </c>
      <c r="M214" s="26">
        <f t="shared" si="43"/>
        <v>48625482</v>
      </c>
      <c r="N214" s="26">
        <f t="shared" si="43"/>
        <v>59018624</v>
      </c>
      <c r="O214" s="25">
        <f t="shared" si="43"/>
        <v>141250182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customHeight="1" x14ac:dyDescent="0.3">
      <c r="A215" s="14" t="s">
        <v>20</v>
      </c>
      <c r="B215" s="15" t="s">
        <v>380</v>
      </c>
      <c r="C215" s="16" t="s">
        <v>381</v>
      </c>
      <c r="D215" s="23">
        <v>28728151</v>
      </c>
      <c r="E215" s="24">
        <v>28728151</v>
      </c>
      <c r="F215" s="24">
        <v>15905499</v>
      </c>
      <c r="G215" s="31">
        <f t="shared" si="42"/>
        <v>0.55365550675363684</v>
      </c>
      <c r="H215" s="23">
        <v>29824</v>
      </c>
      <c r="I215" s="24">
        <v>1064428</v>
      </c>
      <c r="J215" s="24">
        <v>772163</v>
      </c>
      <c r="K215" s="23">
        <v>1866415</v>
      </c>
      <c r="L215" s="23">
        <v>1655704</v>
      </c>
      <c r="M215" s="24">
        <v>0</v>
      </c>
      <c r="N215" s="24">
        <v>12383380</v>
      </c>
      <c r="O215" s="23">
        <v>14039084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customHeight="1" x14ac:dyDescent="0.3">
      <c r="A216" s="14" t="s">
        <v>20</v>
      </c>
      <c r="B216" s="15" t="s">
        <v>382</v>
      </c>
      <c r="C216" s="16" t="s">
        <v>383</v>
      </c>
      <c r="D216" s="23">
        <v>409559186</v>
      </c>
      <c r="E216" s="24">
        <v>409559186</v>
      </c>
      <c r="F216" s="24">
        <v>251849876</v>
      </c>
      <c r="G216" s="31">
        <f t="shared" si="42"/>
        <v>0.6149291350530226</v>
      </c>
      <c r="H216" s="23">
        <v>18540503</v>
      </c>
      <c r="I216" s="24">
        <v>22691656</v>
      </c>
      <c r="J216" s="24">
        <v>40730205</v>
      </c>
      <c r="K216" s="23">
        <v>81962364</v>
      </c>
      <c r="L216" s="23">
        <v>70694661</v>
      </c>
      <c r="M216" s="24">
        <v>32260197</v>
      </c>
      <c r="N216" s="24">
        <v>66932654</v>
      </c>
      <c r="O216" s="23">
        <v>169887512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customHeight="1" x14ac:dyDescent="0.3">
      <c r="A217" s="14" t="s">
        <v>20</v>
      </c>
      <c r="B217" s="15" t="s">
        <v>384</v>
      </c>
      <c r="C217" s="16" t="s">
        <v>385</v>
      </c>
      <c r="D217" s="23">
        <v>174757329</v>
      </c>
      <c r="E217" s="24">
        <v>174757329</v>
      </c>
      <c r="F217" s="24">
        <v>88804276</v>
      </c>
      <c r="G217" s="31">
        <f t="shared" si="42"/>
        <v>0.50815766359074988</v>
      </c>
      <c r="H217" s="23">
        <v>22477176</v>
      </c>
      <c r="I217" s="24">
        <v>11937492</v>
      </c>
      <c r="J217" s="24">
        <v>16353590</v>
      </c>
      <c r="K217" s="23">
        <v>50768258</v>
      </c>
      <c r="L217" s="23">
        <v>12028483</v>
      </c>
      <c r="M217" s="24">
        <v>14222873</v>
      </c>
      <c r="N217" s="24">
        <v>11784662</v>
      </c>
      <c r="O217" s="23">
        <v>38036018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customHeight="1" x14ac:dyDescent="0.3">
      <c r="A218" s="14" t="s">
        <v>20</v>
      </c>
      <c r="B218" s="15" t="s">
        <v>386</v>
      </c>
      <c r="C218" s="16" t="s">
        <v>387</v>
      </c>
      <c r="D218" s="23">
        <v>9380292</v>
      </c>
      <c r="E218" s="24">
        <v>9380292</v>
      </c>
      <c r="F218" s="24">
        <v>4481770</v>
      </c>
      <c r="G218" s="31">
        <f t="shared" si="42"/>
        <v>0.47778576615738616</v>
      </c>
      <c r="H218" s="23">
        <v>0</v>
      </c>
      <c r="I218" s="24">
        <v>32480</v>
      </c>
      <c r="J218" s="24">
        <v>1148619</v>
      </c>
      <c r="K218" s="23">
        <v>1181099</v>
      </c>
      <c r="L218" s="23">
        <v>546248</v>
      </c>
      <c r="M218" s="24">
        <v>619035</v>
      </c>
      <c r="N218" s="24">
        <v>2135388</v>
      </c>
      <c r="O218" s="23">
        <v>3300671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customHeight="1" x14ac:dyDescent="0.3">
      <c r="A219" s="14" t="s">
        <v>20</v>
      </c>
      <c r="B219" s="15" t="s">
        <v>388</v>
      </c>
      <c r="C219" s="16" t="s">
        <v>389</v>
      </c>
      <c r="D219" s="23">
        <v>62289127</v>
      </c>
      <c r="E219" s="24">
        <v>62289127</v>
      </c>
      <c r="F219" s="24">
        <v>42235658</v>
      </c>
      <c r="G219" s="31">
        <f t="shared" si="42"/>
        <v>0.6780582749217211</v>
      </c>
      <c r="H219" s="23">
        <v>5272360</v>
      </c>
      <c r="I219" s="24">
        <v>7443907</v>
      </c>
      <c r="J219" s="24">
        <v>8298891</v>
      </c>
      <c r="K219" s="23">
        <v>21015158</v>
      </c>
      <c r="L219" s="23">
        <v>6413659</v>
      </c>
      <c r="M219" s="24">
        <v>3251282</v>
      </c>
      <c r="N219" s="24">
        <v>11555559</v>
      </c>
      <c r="O219" s="23">
        <v>21220500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customHeight="1" x14ac:dyDescent="0.3">
      <c r="A220" s="14" t="s">
        <v>20</v>
      </c>
      <c r="B220" s="15" t="s">
        <v>390</v>
      </c>
      <c r="C220" s="16" t="s">
        <v>391</v>
      </c>
      <c r="D220" s="23">
        <v>54500000</v>
      </c>
      <c r="E220" s="24">
        <v>54500000</v>
      </c>
      <c r="F220" s="24">
        <v>23904527</v>
      </c>
      <c r="G220" s="31">
        <f t="shared" si="42"/>
        <v>0.43861517431192659</v>
      </c>
      <c r="H220" s="23">
        <v>336901</v>
      </c>
      <c r="I220" s="24">
        <v>7215992</v>
      </c>
      <c r="J220" s="24">
        <v>2087852</v>
      </c>
      <c r="K220" s="23">
        <v>9640745</v>
      </c>
      <c r="L220" s="23">
        <v>4867482</v>
      </c>
      <c r="M220" s="24">
        <v>3627512</v>
      </c>
      <c r="N220" s="24">
        <v>5768788</v>
      </c>
      <c r="O220" s="23">
        <v>14263782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customHeight="1" x14ac:dyDescent="0.3">
      <c r="A221" s="14" t="s">
        <v>35</v>
      </c>
      <c r="B221" s="15" t="s">
        <v>392</v>
      </c>
      <c r="C221" s="16" t="s">
        <v>393</v>
      </c>
      <c r="D221" s="23">
        <v>50708842</v>
      </c>
      <c r="E221" s="24">
        <v>50618842</v>
      </c>
      <c r="F221" s="24">
        <v>25714801</v>
      </c>
      <c r="G221" s="31">
        <f t="shared" si="42"/>
        <v>0.50710684736204392</v>
      </c>
      <c r="H221" s="23">
        <v>1605661</v>
      </c>
      <c r="I221" s="24">
        <v>2627956</v>
      </c>
      <c r="J221" s="24">
        <v>878317</v>
      </c>
      <c r="K221" s="23">
        <v>5111934</v>
      </c>
      <c r="L221" s="23">
        <v>5030027</v>
      </c>
      <c r="M221" s="24">
        <v>972239</v>
      </c>
      <c r="N221" s="24">
        <v>14600601</v>
      </c>
      <c r="O221" s="23">
        <v>20602867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3" customHeight="1" x14ac:dyDescent="0.3">
      <c r="A222" s="17" t="s">
        <v>0</v>
      </c>
      <c r="B222" s="18" t="s">
        <v>394</v>
      </c>
      <c r="C222" s="19" t="s">
        <v>0</v>
      </c>
      <c r="D222" s="25">
        <f>SUM(D215:D221)</f>
        <v>789922927</v>
      </c>
      <c r="E222" s="26">
        <f>SUM(E215:E221)</f>
        <v>789832927</v>
      </c>
      <c r="F222" s="26">
        <f>SUM(F215:F221)</f>
        <v>452896407</v>
      </c>
      <c r="G222" s="32">
        <f t="shared" si="42"/>
        <v>0.57334252687161213</v>
      </c>
      <c r="H222" s="25">
        <f t="shared" ref="H222:W222" si="44">SUM(H215:H221)</f>
        <v>48262425</v>
      </c>
      <c r="I222" s="26">
        <f t="shared" si="44"/>
        <v>53013911</v>
      </c>
      <c r="J222" s="26">
        <f t="shared" si="44"/>
        <v>70269637</v>
      </c>
      <c r="K222" s="25">
        <f t="shared" si="44"/>
        <v>171545973</v>
      </c>
      <c r="L222" s="25">
        <f t="shared" si="44"/>
        <v>101236264</v>
      </c>
      <c r="M222" s="26">
        <f t="shared" si="44"/>
        <v>54953138</v>
      </c>
      <c r="N222" s="26">
        <f t="shared" si="44"/>
        <v>125161032</v>
      </c>
      <c r="O222" s="25">
        <f t="shared" si="44"/>
        <v>281350434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customHeight="1" x14ac:dyDescent="0.3">
      <c r="A223" s="14" t="s">
        <v>20</v>
      </c>
      <c r="B223" s="15" t="s">
        <v>395</v>
      </c>
      <c r="C223" s="16" t="s">
        <v>396</v>
      </c>
      <c r="D223" s="23">
        <v>78219867</v>
      </c>
      <c r="E223" s="24">
        <v>78219867</v>
      </c>
      <c r="F223" s="24">
        <v>62416317</v>
      </c>
      <c r="G223" s="31">
        <f t="shared" si="42"/>
        <v>0.79795989681240442</v>
      </c>
      <c r="H223" s="23">
        <v>5943703</v>
      </c>
      <c r="I223" s="24">
        <v>15453035</v>
      </c>
      <c r="J223" s="24">
        <v>13116777</v>
      </c>
      <c r="K223" s="23">
        <v>34513515</v>
      </c>
      <c r="L223" s="23">
        <v>5737310</v>
      </c>
      <c r="M223" s="24">
        <v>7300708</v>
      </c>
      <c r="N223" s="24">
        <v>14864784</v>
      </c>
      <c r="O223" s="23">
        <v>27902802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customHeight="1" x14ac:dyDescent="0.3">
      <c r="A224" s="14" t="s">
        <v>20</v>
      </c>
      <c r="B224" s="15" t="s">
        <v>397</v>
      </c>
      <c r="C224" s="16" t="s">
        <v>398</v>
      </c>
      <c r="D224" s="23">
        <v>51594691</v>
      </c>
      <c r="E224" s="24">
        <v>51594691</v>
      </c>
      <c r="F224" s="24">
        <v>9788615</v>
      </c>
      <c r="G224" s="31">
        <f t="shared" si="42"/>
        <v>0.18972136106019125</v>
      </c>
      <c r="H224" s="23">
        <v>624106</v>
      </c>
      <c r="I224" s="24">
        <v>744564</v>
      </c>
      <c r="J224" s="24">
        <v>1395947</v>
      </c>
      <c r="K224" s="23">
        <v>2764617</v>
      </c>
      <c r="L224" s="23">
        <v>324126</v>
      </c>
      <c r="M224" s="24">
        <v>4385777</v>
      </c>
      <c r="N224" s="24">
        <v>2314095</v>
      </c>
      <c r="O224" s="23">
        <v>7023998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customHeight="1" x14ac:dyDescent="0.3">
      <c r="A225" s="14" t="s">
        <v>20</v>
      </c>
      <c r="B225" s="15" t="s">
        <v>399</v>
      </c>
      <c r="C225" s="16" t="s">
        <v>400</v>
      </c>
      <c r="D225" s="23">
        <v>151015875</v>
      </c>
      <c r="E225" s="24">
        <v>151015875</v>
      </c>
      <c r="F225" s="24">
        <v>61454036</v>
      </c>
      <c r="G225" s="31">
        <f t="shared" si="42"/>
        <v>0.40693758851511475</v>
      </c>
      <c r="H225" s="23">
        <v>2693797</v>
      </c>
      <c r="I225" s="24">
        <v>3213754</v>
      </c>
      <c r="J225" s="24">
        <v>12863697</v>
      </c>
      <c r="K225" s="23">
        <v>18771248</v>
      </c>
      <c r="L225" s="23">
        <v>14181026</v>
      </c>
      <c r="M225" s="24">
        <v>8296807</v>
      </c>
      <c r="N225" s="24">
        <v>20204955</v>
      </c>
      <c r="O225" s="23">
        <v>42682788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customHeight="1" x14ac:dyDescent="0.3">
      <c r="A226" s="14" t="s">
        <v>20</v>
      </c>
      <c r="B226" s="15" t="s">
        <v>401</v>
      </c>
      <c r="C226" s="16" t="s">
        <v>402</v>
      </c>
      <c r="D226" s="23">
        <v>222320044</v>
      </c>
      <c r="E226" s="24">
        <v>222320044</v>
      </c>
      <c r="F226" s="24">
        <v>146881738</v>
      </c>
      <c r="G226" s="31">
        <f t="shared" si="42"/>
        <v>0.66067699230933941</v>
      </c>
      <c r="H226" s="23">
        <v>2021317</v>
      </c>
      <c r="I226" s="24">
        <v>5160096</v>
      </c>
      <c r="J226" s="24">
        <v>24032426</v>
      </c>
      <c r="K226" s="23">
        <v>31213839</v>
      </c>
      <c r="L226" s="23">
        <v>31372904</v>
      </c>
      <c r="M226" s="24">
        <v>56799510</v>
      </c>
      <c r="N226" s="24">
        <v>27495485</v>
      </c>
      <c r="O226" s="23">
        <v>115667899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customHeight="1" x14ac:dyDescent="0.3">
      <c r="A227" s="14" t="s">
        <v>35</v>
      </c>
      <c r="B227" s="15" t="s">
        <v>403</v>
      </c>
      <c r="C227" s="16" t="s">
        <v>404</v>
      </c>
      <c r="D227" s="23">
        <v>19848504</v>
      </c>
      <c r="E227" s="24">
        <v>19848504</v>
      </c>
      <c r="F227" s="24">
        <v>9959655</v>
      </c>
      <c r="G227" s="31">
        <f t="shared" si="42"/>
        <v>0.5017836608743913</v>
      </c>
      <c r="H227" s="23">
        <v>5223254</v>
      </c>
      <c r="I227" s="24">
        <v>2721696</v>
      </c>
      <c r="J227" s="24">
        <v>453122</v>
      </c>
      <c r="K227" s="23">
        <v>8398072</v>
      </c>
      <c r="L227" s="23">
        <v>156557</v>
      </c>
      <c r="M227" s="24">
        <v>426769</v>
      </c>
      <c r="N227" s="24">
        <v>978257</v>
      </c>
      <c r="O227" s="23">
        <v>1561583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3" customHeight="1" x14ac:dyDescent="0.3">
      <c r="A228" s="17" t="s">
        <v>0</v>
      </c>
      <c r="B228" s="18" t="s">
        <v>405</v>
      </c>
      <c r="C228" s="19" t="s">
        <v>0</v>
      </c>
      <c r="D228" s="25">
        <f>SUM(D223:D227)</f>
        <v>522998981</v>
      </c>
      <c r="E228" s="26">
        <f>SUM(E223:E227)</f>
        <v>522998981</v>
      </c>
      <c r="F228" s="26">
        <f>SUM(F223:F227)</f>
        <v>290500361</v>
      </c>
      <c r="G228" s="32">
        <f t="shared" si="42"/>
        <v>0.55545110325941538</v>
      </c>
      <c r="H228" s="25">
        <f t="shared" ref="H228:W228" si="45">SUM(H223:H227)</f>
        <v>16506177</v>
      </c>
      <c r="I228" s="26">
        <f t="shared" si="45"/>
        <v>27293145</v>
      </c>
      <c r="J228" s="26">
        <f t="shared" si="45"/>
        <v>51861969</v>
      </c>
      <c r="K228" s="25">
        <f t="shared" si="45"/>
        <v>95661291</v>
      </c>
      <c r="L228" s="25">
        <f t="shared" si="45"/>
        <v>51771923</v>
      </c>
      <c r="M228" s="26">
        <f t="shared" si="45"/>
        <v>77209571</v>
      </c>
      <c r="N228" s="26">
        <f t="shared" si="45"/>
        <v>65857576</v>
      </c>
      <c r="O228" s="25">
        <f t="shared" si="45"/>
        <v>194839070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3" customHeight="1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1768512863</v>
      </c>
      <c r="E229" s="26">
        <f>SUM(E206:E213,E215:E221,E223:E227)</f>
        <v>1768422863</v>
      </c>
      <c r="F229" s="26">
        <f>SUM(F206:F213,F215:F221,F223:F227)</f>
        <v>956410797</v>
      </c>
      <c r="G229" s="32">
        <f t="shared" si="42"/>
        <v>0.54079945756097114</v>
      </c>
      <c r="H229" s="25">
        <f t="shared" ref="H229:W229" si="46">SUM(H206:H213,H215:H221,H223:H227)</f>
        <v>76901662</v>
      </c>
      <c r="I229" s="26">
        <f t="shared" si="46"/>
        <v>109685670</v>
      </c>
      <c r="J229" s="26">
        <f t="shared" si="46"/>
        <v>152383779</v>
      </c>
      <c r="K229" s="25">
        <f t="shared" si="46"/>
        <v>338971111</v>
      </c>
      <c r="L229" s="25">
        <f t="shared" si="46"/>
        <v>186614263</v>
      </c>
      <c r="M229" s="26">
        <f t="shared" si="46"/>
        <v>180788191</v>
      </c>
      <c r="N229" s="26">
        <f t="shared" si="46"/>
        <v>250037232</v>
      </c>
      <c r="O229" s="25">
        <f t="shared" si="46"/>
        <v>617439686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3" customHeight="1" x14ac:dyDescent="0.3">
      <c r="A230" s="10"/>
      <c r="B230" s="11" t="s">
        <v>594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3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customHeight="1" x14ac:dyDescent="0.3">
      <c r="A232" s="14" t="s">
        <v>20</v>
      </c>
      <c r="B232" s="15" t="s">
        <v>408</v>
      </c>
      <c r="C232" s="16" t="s">
        <v>409</v>
      </c>
      <c r="D232" s="23">
        <v>26620934</v>
      </c>
      <c r="E232" s="24">
        <v>26620934</v>
      </c>
      <c r="F232" s="24">
        <v>7163480</v>
      </c>
      <c r="G232" s="31">
        <f t="shared" ref="G232:G258" si="47">IF(($D232     =0),0,($F232     /$D232     ))</f>
        <v>0.26909198602873963</v>
      </c>
      <c r="H232" s="23">
        <v>628540</v>
      </c>
      <c r="I232" s="24">
        <v>899953</v>
      </c>
      <c r="J232" s="24">
        <v>763984</v>
      </c>
      <c r="K232" s="23">
        <v>2292477</v>
      </c>
      <c r="L232" s="23">
        <v>3224912</v>
      </c>
      <c r="M232" s="24">
        <v>938899</v>
      </c>
      <c r="N232" s="24">
        <v>707192</v>
      </c>
      <c r="O232" s="23">
        <v>4871003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customHeight="1" x14ac:dyDescent="0.3">
      <c r="A233" s="14" t="s">
        <v>20</v>
      </c>
      <c r="B233" s="15" t="s">
        <v>410</v>
      </c>
      <c r="C233" s="16" t="s">
        <v>411</v>
      </c>
      <c r="D233" s="23">
        <v>98985381</v>
      </c>
      <c r="E233" s="24">
        <v>98985381</v>
      </c>
      <c r="F233" s="24">
        <v>123163959</v>
      </c>
      <c r="G233" s="31">
        <f t="shared" si="47"/>
        <v>1.2442641302759647</v>
      </c>
      <c r="H233" s="23">
        <v>3517896</v>
      </c>
      <c r="I233" s="24">
        <v>16209028</v>
      </c>
      <c r="J233" s="24">
        <v>18920564</v>
      </c>
      <c r="K233" s="23">
        <v>38647488</v>
      </c>
      <c r="L233" s="23">
        <v>7280557</v>
      </c>
      <c r="M233" s="24">
        <v>13696499</v>
      </c>
      <c r="N233" s="24">
        <v>63539415</v>
      </c>
      <c r="O233" s="23">
        <v>84516471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customHeight="1" x14ac:dyDescent="0.3">
      <c r="A234" s="14" t="s">
        <v>20</v>
      </c>
      <c r="B234" s="15" t="s">
        <v>412</v>
      </c>
      <c r="C234" s="16" t="s">
        <v>413</v>
      </c>
      <c r="D234" s="23">
        <v>404250816</v>
      </c>
      <c r="E234" s="24">
        <v>404250816</v>
      </c>
      <c r="F234" s="24">
        <v>78122832</v>
      </c>
      <c r="G234" s="31">
        <f t="shared" si="47"/>
        <v>0.19325336872047277</v>
      </c>
      <c r="H234" s="23">
        <v>1430583</v>
      </c>
      <c r="I234" s="24">
        <v>19213089</v>
      </c>
      <c r="J234" s="24">
        <v>11097574</v>
      </c>
      <c r="K234" s="23">
        <v>31741246</v>
      </c>
      <c r="L234" s="23">
        <v>12267141</v>
      </c>
      <c r="M234" s="24">
        <v>7721457</v>
      </c>
      <c r="N234" s="24">
        <v>26392988</v>
      </c>
      <c r="O234" s="23">
        <v>46381586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customHeight="1" x14ac:dyDescent="0.3">
      <c r="A235" s="14" t="s">
        <v>20</v>
      </c>
      <c r="B235" s="15" t="s">
        <v>414</v>
      </c>
      <c r="C235" s="16" t="s">
        <v>415</v>
      </c>
      <c r="D235" s="23">
        <v>17845000</v>
      </c>
      <c r="E235" s="24">
        <v>17845000</v>
      </c>
      <c r="F235" s="24">
        <v>7530346</v>
      </c>
      <c r="G235" s="31">
        <f t="shared" si="47"/>
        <v>0.42198632670215747</v>
      </c>
      <c r="H235" s="23">
        <v>0</v>
      </c>
      <c r="I235" s="24">
        <v>0</v>
      </c>
      <c r="J235" s="24">
        <v>4686</v>
      </c>
      <c r="K235" s="23">
        <v>4686</v>
      </c>
      <c r="L235" s="23">
        <v>597379</v>
      </c>
      <c r="M235" s="24">
        <v>3104415</v>
      </c>
      <c r="N235" s="24">
        <v>3823866</v>
      </c>
      <c r="O235" s="23">
        <v>7525660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customHeight="1" x14ac:dyDescent="0.3">
      <c r="A236" s="14" t="s">
        <v>20</v>
      </c>
      <c r="B236" s="15" t="s">
        <v>416</v>
      </c>
      <c r="C236" s="16" t="s">
        <v>417</v>
      </c>
      <c r="D236" s="23">
        <v>98223661</v>
      </c>
      <c r="E236" s="24">
        <v>98223661</v>
      </c>
      <c r="F236" s="24">
        <v>40193883</v>
      </c>
      <c r="G236" s="31">
        <f t="shared" si="47"/>
        <v>0.40920774679738314</v>
      </c>
      <c r="H236" s="23">
        <v>892360</v>
      </c>
      <c r="I236" s="24">
        <v>9578342</v>
      </c>
      <c r="J236" s="24">
        <v>9274626</v>
      </c>
      <c r="K236" s="23">
        <v>19745328</v>
      </c>
      <c r="L236" s="23">
        <v>2102643</v>
      </c>
      <c r="M236" s="24">
        <v>6274415</v>
      </c>
      <c r="N236" s="24">
        <v>12071497</v>
      </c>
      <c r="O236" s="23">
        <v>20448555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customHeight="1" x14ac:dyDescent="0.3">
      <c r="A237" s="14" t="s">
        <v>35</v>
      </c>
      <c r="B237" s="15" t="s">
        <v>418</v>
      </c>
      <c r="C237" s="16" t="s">
        <v>419</v>
      </c>
      <c r="D237" s="23">
        <v>900000</v>
      </c>
      <c r="E237" s="24">
        <v>900000</v>
      </c>
      <c r="F237" s="24">
        <v>64716</v>
      </c>
      <c r="G237" s="31">
        <f t="shared" si="47"/>
        <v>7.190666666666666E-2</v>
      </c>
      <c r="H237" s="23">
        <v>32504</v>
      </c>
      <c r="I237" s="24">
        <v>13015</v>
      </c>
      <c r="J237" s="24">
        <v>9928</v>
      </c>
      <c r="K237" s="23">
        <v>55447</v>
      </c>
      <c r="L237" s="23">
        <v>0</v>
      </c>
      <c r="M237" s="24">
        <v>4921</v>
      </c>
      <c r="N237" s="24">
        <v>4348</v>
      </c>
      <c r="O237" s="23">
        <v>9269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3" customHeight="1" x14ac:dyDescent="0.3">
      <c r="A238" s="17" t="s">
        <v>0</v>
      </c>
      <c r="B238" s="18" t="s">
        <v>420</v>
      </c>
      <c r="C238" s="19" t="s">
        <v>0</v>
      </c>
      <c r="D238" s="25">
        <f>SUM(D232:D237)</f>
        <v>646825792</v>
      </c>
      <c r="E238" s="26">
        <f>SUM(E232:E237)</f>
        <v>646825792</v>
      </c>
      <c r="F238" s="26">
        <f>SUM(F232:F237)</f>
        <v>256239216</v>
      </c>
      <c r="G238" s="32">
        <f t="shared" si="47"/>
        <v>0.39614872995045936</v>
      </c>
      <c r="H238" s="25">
        <f t="shared" ref="H238:W238" si="48">SUM(H232:H237)</f>
        <v>6501883</v>
      </c>
      <c r="I238" s="26">
        <f t="shared" si="48"/>
        <v>45913427</v>
      </c>
      <c r="J238" s="26">
        <f t="shared" si="48"/>
        <v>40071362</v>
      </c>
      <c r="K238" s="25">
        <f t="shared" si="48"/>
        <v>92486672</v>
      </c>
      <c r="L238" s="25">
        <f t="shared" si="48"/>
        <v>25472632</v>
      </c>
      <c r="M238" s="26">
        <f t="shared" si="48"/>
        <v>31740606</v>
      </c>
      <c r="N238" s="26">
        <f t="shared" si="48"/>
        <v>106539306</v>
      </c>
      <c r="O238" s="25">
        <f t="shared" si="48"/>
        <v>163752544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customHeight="1" x14ac:dyDescent="0.3">
      <c r="A239" s="14" t="s">
        <v>20</v>
      </c>
      <c r="B239" s="15" t="s">
        <v>421</v>
      </c>
      <c r="C239" s="16" t="s">
        <v>422</v>
      </c>
      <c r="D239" s="23">
        <v>9500004</v>
      </c>
      <c r="E239" s="24">
        <v>9500004</v>
      </c>
      <c r="F239" s="24">
        <v>4171224</v>
      </c>
      <c r="G239" s="31">
        <f t="shared" si="47"/>
        <v>0.43907602565219972</v>
      </c>
      <c r="H239" s="23">
        <v>263718</v>
      </c>
      <c r="I239" s="24">
        <v>1011979</v>
      </c>
      <c r="J239" s="24">
        <v>497139</v>
      </c>
      <c r="K239" s="23">
        <v>1772836</v>
      </c>
      <c r="L239" s="23">
        <v>1564945</v>
      </c>
      <c r="M239" s="24">
        <v>376817</v>
      </c>
      <c r="N239" s="24">
        <v>456626</v>
      </c>
      <c r="O239" s="23">
        <v>2398388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customHeight="1" x14ac:dyDescent="0.3">
      <c r="A240" s="14" t="s">
        <v>20</v>
      </c>
      <c r="B240" s="15" t="s">
        <v>423</v>
      </c>
      <c r="C240" s="16" t="s">
        <v>424</v>
      </c>
      <c r="D240" s="23">
        <v>12249367</v>
      </c>
      <c r="E240" s="24">
        <v>12249367</v>
      </c>
      <c r="F240" s="24">
        <v>2144482</v>
      </c>
      <c r="G240" s="31">
        <f t="shared" si="47"/>
        <v>0.17506880151439663</v>
      </c>
      <c r="H240" s="23">
        <v>16700</v>
      </c>
      <c r="I240" s="24">
        <v>228471</v>
      </c>
      <c r="J240" s="24">
        <v>350490</v>
      </c>
      <c r="K240" s="23">
        <v>595661</v>
      </c>
      <c r="L240" s="23">
        <v>96394</v>
      </c>
      <c r="M240" s="24">
        <v>11380</v>
      </c>
      <c r="N240" s="24">
        <v>1441047</v>
      </c>
      <c r="O240" s="23">
        <v>1548821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customHeight="1" x14ac:dyDescent="0.3">
      <c r="A241" s="14" t="s">
        <v>20</v>
      </c>
      <c r="B241" s="15" t="s">
        <v>425</v>
      </c>
      <c r="C241" s="16" t="s">
        <v>426</v>
      </c>
      <c r="D241" s="23">
        <v>55680088</v>
      </c>
      <c r="E241" s="24">
        <v>55680088</v>
      </c>
      <c r="F241" s="24">
        <v>34902627</v>
      </c>
      <c r="G241" s="31">
        <f t="shared" si="47"/>
        <v>0.62684216662875969</v>
      </c>
      <c r="H241" s="23">
        <v>1100765</v>
      </c>
      <c r="I241" s="24">
        <v>1110462</v>
      </c>
      <c r="J241" s="24">
        <v>3066256</v>
      </c>
      <c r="K241" s="23">
        <v>5277483</v>
      </c>
      <c r="L241" s="23">
        <v>7539324</v>
      </c>
      <c r="M241" s="24">
        <v>10346500</v>
      </c>
      <c r="N241" s="24">
        <v>11739320</v>
      </c>
      <c r="O241" s="23">
        <v>29625144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customHeight="1" x14ac:dyDescent="0.3">
      <c r="A242" s="14" t="s">
        <v>20</v>
      </c>
      <c r="B242" s="15" t="s">
        <v>427</v>
      </c>
      <c r="C242" s="16" t="s">
        <v>428</v>
      </c>
      <c r="D242" s="23">
        <v>7100000</v>
      </c>
      <c r="E242" s="24">
        <v>7100000</v>
      </c>
      <c r="F242" s="24">
        <v>1997538</v>
      </c>
      <c r="G242" s="31">
        <f t="shared" si="47"/>
        <v>0.28134338028169015</v>
      </c>
      <c r="H242" s="23">
        <v>315760</v>
      </c>
      <c r="I242" s="24">
        <v>1436536</v>
      </c>
      <c r="J242" s="24">
        <v>2799</v>
      </c>
      <c r="K242" s="23">
        <v>1755095</v>
      </c>
      <c r="L242" s="23">
        <v>574</v>
      </c>
      <c r="M242" s="24">
        <v>497</v>
      </c>
      <c r="N242" s="24">
        <v>241372</v>
      </c>
      <c r="O242" s="23">
        <v>242443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customHeight="1" x14ac:dyDescent="0.3">
      <c r="A243" s="14" t="s">
        <v>20</v>
      </c>
      <c r="B243" s="15" t="s">
        <v>429</v>
      </c>
      <c r="C243" s="16" t="s">
        <v>430</v>
      </c>
      <c r="D243" s="23">
        <v>12190670</v>
      </c>
      <c r="E243" s="24">
        <v>12190670</v>
      </c>
      <c r="F243" s="24">
        <v>680019</v>
      </c>
      <c r="G243" s="31">
        <f t="shared" si="47"/>
        <v>5.5781921748353454E-2</v>
      </c>
      <c r="H243" s="23">
        <v>35790</v>
      </c>
      <c r="I243" s="24">
        <v>158244</v>
      </c>
      <c r="J243" s="24">
        <v>254980</v>
      </c>
      <c r="K243" s="23">
        <v>449014</v>
      </c>
      <c r="L243" s="23">
        <v>71337</v>
      </c>
      <c r="M243" s="24">
        <v>141440</v>
      </c>
      <c r="N243" s="24">
        <v>18228</v>
      </c>
      <c r="O243" s="23">
        <v>231005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customHeight="1" x14ac:dyDescent="0.3">
      <c r="A244" s="14" t="s">
        <v>35</v>
      </c>
      <c r="B244" s="15" t="s">
        <v>431</v>
      </c>
      <c r="C244" s="16" t="s">
        <v>432</v>
      </c>
      <c r="D244" s="23">
        <v>210160000</v>
      </c>
      <c r="E244" s="24">
        <v>210160000</v>
      </c>
      <c r="F244" s="24">
        <v>94314822</v>
      </c>
      <c r="G244" s="31">
        <f t="shared" si="47"/>
        <v>0.44877627521888086</v>
      </c>
      <c r="H244" s="23">
        <v>0</v>
      </c>
      <c r="I244" s="24">
        <v>15960692</v>
      </c>
      <c r="J244" s="24">
        <v>12315203</v>
      </c>
      <c r="K244" s="23">
        <v>28275895</v>
      </c>
      <c r="L244" s="23">
        <v>15909685</v>
      </c>
      <c r="M244" s="24">
        <v>9484353</v>
      </c>
      <c r="N244" s="24">
        <v>40644889</v>
      </c>
      <c r="O244" s="23">
        <v>66038927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3" customHeight="1" x14ac:dyDescent="0.3">
      <c r="A245" s="17" t="s">
        <v>0</v>
      </c>
      <c r="B245" s="18" t="s">
        <v>433</v>
      </c>
      <c r="C245" s="19" t="s">
        <v>0</v>
      </c>
      <c r="D245" s="25">
        <f>SUM(D239:D244)</f>
        <v>306880129</v>
      </c>
      <c r="E245" s="26">
        <f>SUM(E239:E244)</f>
        <v>306880129</v>
      </c>
      <c r="F245" s="26">
        <f>SUM(F239:F244)</f>
        <v>138210712</v>
      </c>
      <c r="G245" s="32">
        <f t="shared" si="47"/>
        <v>0.45037361151526367</v>
      </c>
      <c r="H245" s="25">
        <f t="shared" ref="H245:W245" si="49">SUM(H239:H244)</f>
        <v>1732733</v>
      </c>
      <c r="I245" s="26">
        <f t="shared" si="49"/>
        <v>19906384</v>
      </c>
      <c r="J245" s="26">
        <f t="shared" si="49"/>
        <v>16486867</v>
      </c>
      <c r="K245" s="25">
        <f t="shared" si="49"/>
        <v>38125984</v>
      </c>
      <c r="L245" s="25">
        <f t="shared" si="49"/>
        <v>25182259</v>
      </c>
      <c r="M245" s="26">
        <f t="shared" si="49"/>
        <v>20360987</v>
      </c>
      <c r="N245" s="26">
        <f t="shared" si="49"/>
        <v>54541482</v>
      </c>
      <c r="O245" s="25">
        <f t="shared" si="49"/>
        <v>100084728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customHeight="1" x14ac:dyDescent="0.3">
      <c r="A246" s="14" t="s">
        <v>20</v>
      </c>
      <c r="B246" s="15" t="s">
        <v>434</v>
      </c>
      <c r="C246" s="16" t="s">
        <v>435</v>
      </c>
      <c r="D246" s="23">
        <v>7915200</v>
      </c>
      <c r="E246" s="24">
        <v>7915200</v>
      </c>
      <c r="F246" s="24">
        <v>4233035</v>
      </c>
      <c r="G246" s="31">
        <f t="shared" si="47"/>
        <v>0.53479823630483125</v>
      </c>
      <c r="H246" s="23">
        <v>87135</v>
      </c>
      <c r="I246" s="24">
        <v>276700</v>
      </c>
      <c r="J246" s="24">
        <v>136315</v>
      </c>
      <c r="K246" s="23">
        <v>500150</v>
      </c>
      <c r="L246" s="23">
        <v>1232405</v>
      </c>
      <c r="M246" s="24">
        <v>1832460</v>
      </c>
      <c r="N246" s="24">
        <v>668020</v>
      </c>
      <c r="O246" s="23">
        <v>3732885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customHeight="1" x14ac:dyDescent="0.3">
      <c r="A247" s="14" t="s">
        <v>20</v>
      </c>
      <c r="B247" s="15" t="s">
        <v>436</v>
      </c>
      <c r="C247" s="16" t="s">
        <v>437</v>
      </c>
      <c r="D247" s="23">
        <v>1916264</v>
      </c>
      <c r="E247" s="24">
        <v>1916264</v>
      </c>
      <c r="F247" s="24">
        <v>5099</v>
      </c>
      <c r="G247" s="31">
        <f t="shared" si="47"/>
        <v>2.6609068479082213E-3</v>
      </c>
      <c r="H247" s="23">
        <v>0</v>
      </c>
      <c r="I247" s="24">
        <v>0</v>
      </c>
      <c r="J247" s="24">
        <v>0</v>
      </c>
      <c r="K247" s="23">
        <v>0</v>
      </c>
      <c r="L247" s="23">
        <v>0</v>
      </c>
      <c r="M247" s="24">
        <v>0</v>
      </c>
      <c r="N247" s="24">
        <v>5099</v>
      </c>
      <c r="O247" s="23">
        <v>5099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customHeight="1" x14ac:dyDescent="0.3">
      <c r="A248" s="14" t="s">
        <v>20</v>
      </c>
      <c r="B248" s="15" t="s">
        <v>438</v>
      </c>
      <c r="C248" s="16" t="s">
        <v>439</v>
      </c>
      <c r="D248" s="23">
        <v>17210000</v>
      </c>
      <c r="E248" s="24">
        <v>17210000</v>
      </c>
      <c r="F248" s="24">
        <v>5307188</v>
      </c>
      <c r="G248" s="31">
        <f t="shared" si="47"/>
        <v>0.30837815223707149</v>
      </c>
      <c r="H248" s="23">
        <v>351093</v>
      </c>
      <c r="I248" s="24">
        <v>356090</v>
      </c>
      <c r="J248" s="24">
        <v>357309</v>
      </c>
      <c r="K248" s="23">
        <v>1064492</v>
      </c>
      <c r="L248" s="23">
        <v>276745</v>
      </c>
      <c r="M248" s="24">
        <v>948600</v>
      </c>
      <c r="N248" s="24">
        <v>3017351</v>
      </c>
      <c r="O248" s="23">
        <v>4242696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customHeight="1" x14ac:dyDescent="0.3">
      <c r="A249" s="14" t="s">
        <v>20</v>
      </c>
      <c r="B249" s="15" t="s">
        <v>440</v>
      </c>
      <c r="C249" s="16" t="s">
        <v>441</v>
      </c>
      <c r="D249" s="23">
        <v>16878304</v>
      </c>
      <c r="E249" s="24">
        <v>16878304</v>
      </c>
      <c r="F249" s="24">
        <v>4835381</v>
      </c>
      <c r="G249" s="31">
        <f t="shared" si="47"/>
        <v>0.28648500465449611</v>
      </c>
      <c r="H249" s="23">
        <v>104027</v>
      </c>
      <c r="I249" s="24">
        <v>977878</v>
      </c>
      <c r="J249" s="24">
        <v>334636</v>
      </c>
      <c r="K249" s="23">
        <v>1416541</v>
      </c>
      <c r="L249" s="23">
        <v>1550301</v>
      </c>
      <c r="M249" s="24">
        <v>766722</v>
      </c>
      <c r="N249" s="24">
        <v>1101817</v>
      </c>
      <c r="O249" s="23">
        <v>3418840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customHeight="1" x14ac:dyDescent="0.3">
      <c r="A250" s="14" t="s">
        <v>20</v>
      </c>
      <c r="B250" s="15" t="s">
        <v>442</v>
      </c>
      <c r="C250" s="16" t="s">
        <v>443</v>
      </c>
      <c r="D250" s="23">
        <v>3369996</v>
      </c>
      <c r="E250" s="24">
        <v>3369996</v>
      </c>
      <c r="F250" s="24">
        <v>715380</v>
      </c>
      <c r="G250" s="31">
        <f t="shared" si="47"/>
        <v>0.21227918371416465</v>
      </c>
      <c r="H250" s="23">
        <v>55058</v>
      </c>
      <c r="I250" s="24">
        <v>157894</v>
      </c>
      <c r="J250" s="24">
        <v>185252</v>
      </c>
      <c r="K250" s="23">
        <v>398204</v>
      </c>
      <c r="L250" s="23">
        <v>59870</v>
      </c>
      <c r="M250" s="24">
        <v>126835</v>
      </c>
      <c r="N250" s="24">
        <v>130471</v>
      </c>
      <c r="O250" s="23">
        <v>317176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customHeight="1" x14ac:dyDescent="0.3">
      <c r="A251" s="14" t="s">
        <v>35</v>
      </c>
      <c r="B251" s="15" t="s">
        <v>444</v>
      </c>
      <c r="C251" s="16" t="s">
        <v>445</v>
      </c>
      <c r="D251" s="23">
        <v>66890000</v>
      </c>
      <c r="E251" s="24">
        <v>66890000</v>
      </c>
      <c r="F251" s="24">
        <v>7846322</v>
      </c>
      <c r="G251" s="31">
        <f t="shared" si="47"/>
        <v>0.11730186873972193</v>
      </c>
      <c r="H251" s="23">
        <v>55905</v>
      </c>
      <c r="I251" s="24">
        <v>0</v>
      </c>
      <c r="J251" s="24">
        <v>978870</v>
      </c>
      <c r="K251" s="23">
        <v>1034775</v>
      </c>
      <c r="L251" s="23">
        <v>536243</v>
      </c>
      <c r="M251" s="24">
        <v>6275304</v>
      </c>
      <c r="N251" s="24">
        <v>0</v>
      </c>
      <c r="O251" s="23">
        <v>6811547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3" customHeight="1" x14ac:dyDescent="0.3">
      <c r="A252" s="17" t="s">
        <v>0</v>
      </c>
      <c r="B252" s="18" t="s">
        <v>446</v>
      </c>
      <c r="C252" s="19" t="s">
        <v>0</v>
      </c>
      <c r="D252" s="25">
        <f>SUM(D246:D251)</f>
        <v>114179764</v>
      </c>
      <c r="E252" s="26">
        <f>SUM(E246:E251)</f>
        <v>114179764</v>
      </c>
      <c r="F252" s="26">
        <f>SUM(F246:F251)</f>
        <v>22942405</v>
      </c>
      <c r="G252" s="32">
        <f t="shared" si="47"/>
        <v>0.20093232107223483</v>
      </c>
      <c r="H252" s="25">
        <f t="shared" ref="H252:W252" si="50">SUM(H246:H251)</f>
        <v>653218</v>
      </c>
      <c r="I252" s="26">
        <f t="shared" si="50"/>
        <v>1768562</v>
      </c>
      <c r="J252" s="26">
        <f t="shared" si="50"/>
        <v>1992382</v>
      </c>
      <c r="K252" s="25">
        <f t="shared" si="50"/>
        <v>4414162</v>
      </c>
      <c r="L252" s="25">
        <f t="shared" si="50"/>
        <v>3655564</v>
      </c>
      <c r="M252" s="26">
        <f t="shared" si="50"/>
        <v>9949921</v>
      </c>
      <c r="N252" s="26">
        <f t="shared" si="50"/>
        <v>4922758</v>
      </c>
      <c r="O252" s="25">
        <f t="shared" si="50"/>
        <v>18528243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customHeight="1" x14ac:dyDescent="0.3">
      <c r="A253" s="14" t="s">
        <v>20</v>
      </c>
      <c r="B253" s="15" t="s">
        <v>447</v>
      </c>
      <c r="C253" s="16" t="s">
        <v>448</v>
      </c>
      <c r="D253" s="23">
        <v>420659416</v>
      </c>
      <c r="E253" s="24">
        <v>420659416</v>
      </c>
      <c r="F253" s="24">
        <v>77865726</v>
      </c>
      <c r="G253" s="31">
        <f t="shared" si="47"/>
        <v>0.18510396543697002</v>
      </c>
      <c r="H253" s="23">
        <v>3030983</v>
      </c>
      <c r="I253" s="24">
        <v>3845181</v>
      </c>
      <c r="J253" s="24">
        <v>3458471</v>
      </c>
      <c r="K253" s="23">
        <v>10334635</v>
      </c>
      <c r="L253" s="23">
        <v>10862347</v>
      </c>
      <c r="M253" s="24">
        <v>13282985</v>
      </c>
      <c r="N253" s="24">
        <v>43385759</v>
      </c>
      <c r="O253" s="23">
        <v>67531091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customHeight="1" x14ac:dyDescent="0.3">
      <c r="A254" s="14" t="s">
        <v>20</v>
      </c>
      <c r="B254" s="15" t="s">
        <v>449</v>
      </c>
      <c r="C254" s="16" t="s">
        <v>450</v>
      </c>
      <c r="D254" s="23">
        <v>41684214</v>
      </c>
      <c r="E254" s="24">
        <v>41684214</v>
      </c>
      <c r="F254" s="24">
        <v>14578756</v>
      </c>
      <c r="G254" s="31">
        <f t="shared" si="47"/>
        <v>0.34974285469314592</v>
      </c>
      <c r="H254" s="23">
        <v>0</v>
      </c>
      <c r="I254" s="24">
        <v>324750</v>
      </c>
      <c r="J254" s="24">
        <v>5693</v>
      </c>
      <c r="K254" s="23">
        <v>330443</v>
      </c>
      <c r="L254" s="23">
        <v>4872608</v>
      </c>
      <c r="M254" s="24">
        <v>3748974</v>
      </c>
      <c r="N254" s="24">
        <v>5626731</v>
      </c>
      <c r="O254" s="23">
        <v>14248313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customHeight="1" x14ac:dyDescent="0.3">
      <c r="A255" s="14" t="s">
        <v>20</v>
      </c>
      <c r="B255" s="15" t="s">
        <v>451</v>
      </c>
      <c r="C255" s="16" t="s">
        <v>452</v>
      </c>
      <c r="D255" s="23">
        <v>99605981</v>
      </c>
      <c r="E255" s="24">
        <v>99605981</v>
      </c>
      <c r="F255" s="24">
        <v>-28809356</v>
      </c>
      <c r="G255" s="31">
        <f t="shared" si="47"/>
        <v>-0.28923319373763307</v>
      </c>
      <c r="H255" s="23">
        <v>5246193</v>
      </c>
      <c r="I255" s="24">
        <v>-29424515</v>
      </c>
      <c r="J255" s="24">
        <v>-10413939</v>
      </c>
      <c r="K255" s="23">
        <v>-34592261</v>
      </c>
      <c r="L255" s="23">
        <v>10097615</v>
      </c>
      <c r="M255" s="24">
        <v>12315878</v>
      </c>
      <c r="N255" s="24">
        <v>-16630588</v>
      </c>
      <c r="O255" s="23">
        <v>5782905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customHeight="1" x14ac:dyDescent="0.3">
      <c r="A256" s="14" t="s">
        <v>35</v>
      </c>
      <c r="B256" s="15" t="s">
        <v>453</v>
      </c>
      <c r="C256" s="16" t="s">
        <v>454</v>
      </c>
      <c r="D256" s="23">
        <v>3530016</v>
      </c>
      <c r="E256" s="24">
        <v>3530016</v>
      </c>
      <c r="F256" s="24">
        <v>304606</v>
      </c>
      <c r="G256" s="31">
        <f t="shared" si="47"/>
        <v>8.6290260440745878E-2</v>
      </c>
      <c r="H256" s="23">
        <v>0</v>
      </c>
      <c r="I256" s="24">
        <v>0</v>
      </c>
      <c r="J256" s="24">
        <v>157528</v>
      </c>
      <c r="K256" s="23">
        <v>157528</v>
      </c>
      <c r="L256" s="23">
        <v>31913</v>
      </c>
      <c r="M256" s="24">
        <v>84610</v>
      </c>
      <c r="N256" s="24">
        <v>30555</v>
      </c>
      <c r="O256" s="23">
        <v>147078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3" customHeight="1" x14ac:dyDescent="0.3">
      <c r="A257" s="17" t="s">
        <v>0</v>
      </c>
      <c r="B257" s="18" t="s">
        <v>455</v>
      </c>
      <c r="C257" s="19" t="s">
        <v>0</v>
      </c>
      <c r="D257" s="25">
        <f>SUM(D253:D256)</f>
        <v>565479627</v>
      </c>
      <c r="E257" s="26">
        <f>SUM(E253:E256)</f>
        <v>565479627</v>
      </c>
      <c r="F257" s="26">
        <f>SUM(F253:F256)</f>
        <v>63939732</v>
      </c>
      <c r="G257" s="32">
        <f t="shared" si="47"/>
        <v>0.11307168100682079</v>
      </c>
      <c r="H257" s="25">
        <f t="shared" ref="H257:W257" si="51">SUM(H253:H256)</f>
        <v>8277176</v>
      </c>
      <c r="I257" s="26">
        <f t="shared" si="51"/>
        <v>-25254584</v>
      </c>
      <c r="J257" s="26">
        <f t="shared" si="51"/>
        <v>-6792247</v>
      </c>
      <c r="K257" s="25">
        <f t="shared" si="51"/>
        <v>-23769655</v>
      </c>
      <c r="L257" s="25">
        <f t="shared" si="51"/>
        <v>25864483</v>
      </c>
      <c r="M257" s="26">
        <f t="shared" si="51"/>
        <v>29432447</v>
      </c>
      <c r="N257" s="26">
        <f t="shared" si="51"/>
        <v>32412457</v>
      </c>
      <c r="O257" s="25">
        <f t="shared" si="51"/>
        <v>87709387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3" customHeight="1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1633365312</v>
      </c>
      <c r="E258" s="26">
        <f>SUM(E232:E237,E239:E244,E246:E251,E253:E256)</f>
        <v>1633365312</v>
      </c>
      <c r="F258" s="26">
        <f>SUM(F232:F237,F239:F244,F246:F251,F253:F256)</f>
        <v>481332065</v>
      </c>
      <c r="G258" s="32">
        <f t="shared" si="47"/>
        <v>0.29468733140330089</v>
      </c>
      <c r="H258" s="25">
        <f t="shared" ref="H258:W258" si="52">SUM(H232:H237,H239:H244,H246:H251,H253:H256)</f>
        <v>17165010</v>
      </c>
      <c r="I258" s="26">
        <f t="shared" si="52"/>
        <v>42333789</v>
      </c>
      <c r="J258" s="26">
        <f t="shared" si="52"/>
        <v>51758364</v>
      </c>
      <c r="K258" s="25">
        <f t="shared" si="52"/>
        <v>111257163</v>
      </c>
      <c r="L258" s="25">
        <f t="shared" si="52"/>
        <v>80174938</v>
      </c>
      <c r="M258" s="26">
        <f t="shared" si="52"/>
        <v>91483961</v>
      </c>
      <c r="N258" s="26">
        <f t="shared" si="52"/>
        <v>198416003</v>
      </c>
      <c r="O258" s="25">
        <f t="shared" si="52"/>
        <v>370074902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3" customHeight="1" x14ac:dyDescent="0.3">
      <c r="A259" s="10"/>
      <c r="B259" s="11" t="s">
        <v>594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13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customHeight="1" x14ac:dyDescent="0.3">
      <c r="A261" s="14" t="s">
        <v>20</v>
      </c>
      <c r="B261" s="15" t="s">
        <v>458</v>
      </c>
      <c r="C261" s="16" t="s">
        <v>459</v>
      </c>
      <c r="D261" s="23">
        <v>13400000</v>
      </c>
      <c r="E261" s="24">
        <v>13400000</v>
      </c>
      <c r="F261" s="24">
        <v>5790672</v>
      </c>
      <c r="G261" s="31">
        <f t="shared" ref="G261:G297" si="53">IF(($D261     =0),0,($F261     /$D261     ))</f>
        <v>0.43213970149253733</v>
      </c>
      <c r="H261" s="23">
        <v>0</v>
      </c>
      <c r="I261" s="24">
        <v>389379</v>
      </c>
      <c r="J261" s="24">
        <v>356243</v>
      </c>
      <c r="K261" s="23">
        <v>745622</v>
      </c>
      <c r="L261" s="23">
        <v>840015</v>
      </c>
      <c r="M261" s="24">
        <v>2081789</v>
      </c>
      <c r="N261" s="24">
        <v>2123246</v>
      </c>
      <c r="O261" s="23">
        <v>5045050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customHeight="1" x14ac:dyDescent="0.3">
      <c r="A262" s="14" t="s">
        <v>20</v>
      </c>
      <c r="B262" s="15" t="s">
        <v>460</v>
      </c>
      <c r="C262" s="16" t="s">
        <v>461</v>
      </c>
      <c r="D262" s="23">
        <v>24739800</v>
      </c>
      <c r="E262" s="24">
        <v>24739800</v>
      </c>
      <c r="F262" s="24">
        <v>6336949</v>
      </c>
      <c r="G262" s="31">
        <f t="shared" si="53"/>
        <v>0.25614390577126733</v>
      </c>
      <c r="H262" s="23">
        <v>11331</v>
      </c>
      <c r="I262" s="24">
        <v>287526</v>
      </c>
      <c r="J262" s="24">
        <v>3207789</v>
      </c>
      <c r="K262" s="23">
        <v>3506646</v>
      </c>
      <c r="L262" s="23">
        <v>809917</v>
      </c>
      <c r="M262" s="24">
        <v>460085</v>
      </c>
      <c r="N262" s="24">
        <v>1560301</v>
      </c>
      <c r="O262" s="23">
        <v>2830303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customHeight="1" x14ac:dyDescent="0.3">
      <c r="A263" s="14" t="s">
        <v>20</v>
      </c>
      <c r="B263" s="15" t="s">
        <v>462</v>
      </c>
      <c r="C263" s="16" t="s">
        <v>463</v>
      </c>
      <c r="D263" s="23">
        <v>45004480</v>
      </c>
      <c r="E263" s="24">
        <v>45004480</v>
      </c>
      <c r="F263" s="24">
        <v>20320437</v>
      </c>
      <c r="G263" s="31">
        <f t="shared" si="53"/>
        <v>0.45152031531083126</v>
      </c>
      <c r="H263" s="23">
        <v>1680405</v>
      </c>
      <c r="I263" s="24">
        <v>4287669</v>
      </c>
      <c r="J263" s="24">
        <v>1839219</v>
      </c>
      <c r="K263" s="23">
        <v>7807293</v>
      </c>
      <c r="L263" s="23">
        <v>7678386</v>
      </c>
      <c r="M263" s="24">
        <v>1543620</v>
      </c>
      <c r="N263" s="24">
        <v>3291138</v>
      </c>
      <c r="O263" s="23">
        <v>12513144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customHeight="1" x14ac:dyDescent="0.3">
      <c r="A264" s="14" t="s">
        <v>35</v>
      </c>
      <c r="B264" s="15" t="s">
        <v>464</v>
      </c>
      <c r="C264" s="16" t="s">
        <v>465</v>
      </c>
      <c r="D264" s="23">
        <v>274912</v>
      </c>
      <c r="E264" s="24">
        <v>274912</v>
      </c>
      <c r="F264" s="24">
        <v>13951</v>
      </c>
      <c r="G264" s="31">
        <f t="shared" si="53"/>
        <v>5.0747148178326158E-2</v>
      </c>
      <c r="H264" s="23">
        <v>0</v>
      </c>
      <c r="I264" s="24">
        <v>0</v>
      </c>
      <c r="J264" s="24">
        <v>0</v>
      </c>
      <c r="K264" s="23">
        <v>0</v>
      </c>
      <c r="L264" s="23">
        <v>0</v>
      </c>
      <c r="M264" s="24">
        <v>0</v>
      </c>
      <c r="N264" s="24">
        <v>13951</v>
      </c>
      <c r="O264" s="23">
        <v>13951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3" customHeight="1" x14ac:dyDescent="0.3">
      <c r="A265" s="17" t="s">
        <v>0</v>
      </c>
      <c r="B265" s="18" t="s">
        <v>466</v>
      </c>
      <c r="C265" s="19" t="s">
        <v>0</v>
      </c>
      <c r="D265" s="25">
        <f>SUM(D261:D264)</f>
        <v>83419192</v>
      </c>
      <c r="E265" s="26">
        <f>SUM(E261:E264)</f>
        <v>83419192</v>
      </c>
      <c r="F265" s="26">
        <f>SUM(F261:F264)</f>
        <v>32462009</v>
      </c>
      <c r="G265" s="32">
        <f t="shared" si="53"/>
        <v>0.3891431722330756</v>
      </c>
      <c r="H265" s="25">
        <f t="shared" ref="H265:W265" si="54">SUM(H261:H264)</f>
        <v>1691736</v>
      </c>
      <c r="I265" s="26">
        <f t="shared" si="54"/>
        <v>4964574</v>
      </c>
      <c r="J265" s="26">
        <f t="shared" si="54"/>
        <v>5403251</v>
      </c>
      <c r="K265" s="25">
        <f t="shared" si="54"/>
        <v>12059561</v>
      </c>
      <c r="L265" s="25">
        <f t="shared" si="54"/>
        <v>9328318</v>
      </c>
      <c r="M265" s="26">
        <f t="shared" si="54"/>
        <v>4085494</v>
      </c>
      <c r="N265" s="26">
        <f t="shared" si="54"/>
        <v>6988636</v>
      </c>
      <c r="O265" s="25">
        <f t="shared" si="54"/>
        <v>20402448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customHeight="1" x14ac:dyDescent="0.3">
      <c r="A266" s="14" t="s">
        <v>20</v>
      </c>
      <c r="B266" s="15" t="s">
        <v>467</v>
      </c>
      <c r="C266" s="16" t="s">
        <v>468</v>
      </c>
      <c r="D266" s="23">
        <v>3579286</v>
      </c>
      <c r="E266" s="24">
        <v>3579286</v>
      </c>
      <c r="F266" s="24">
        <v>1393186</v>
      </c>
      <c r="G266" s="31">
        <f t="shared" si="53"/>
        <v>0.38923573025458152</v>
      </c>
      <c r="H266" s="23">
        <v>18013</v>
      </c>
      <c r="I266" s="24">
        <v>82297</v>
      </c>
      <c r="J266" s="24">
        <v>109130</v>
      </c>
      <c r="K266" s="23">
        <v>209440</v>
      </c>
      <c r="L266" s="23">
        <v>618040</v>
      </c>
      <c r="M266" s="24">
        <v>565706</v>
      </c>
      <c r="N266" s="24">
        <v>0</v>
      </c>
      <c r="O266" s="23">
        <v>1183746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customHeight="1" x14ac:dyDescent="0.3">
      <c r="A267" s="14" t="s">
        <v>20</v>
      </c>
      <c r="B267" s="15" t="s">
        <v>469</v>
      </c>
      <c r="C267" s="16" t="s">
        <v>470</v>
      </c>
      <c r="D267" s="23">
        <v>29605962</v>
      </c>
      <c r="E267" s="24">
        <v>29605962</v>
      </c>
      <c r="F267" s="24">
        <v>6621513</v>
      </c>
      <c r="G267" s="31">
        <f t="shared" si="53"/>
        <v>0.22365471522256228</v>
      </c>
      <c r="H267" s="23">
        <v>481002</v>
      </c>
      <c r="I267" s="24">
        <v>2550997</v>
      </c>
      <c r="J267" s="24">
        <v>1291618</v>
      </c>
      <c r="K267" s="23">
        <v>4323617</v>
      </c>
      <c r="L267" s="23">
        <v>841620</v>
      </c>
      <c r="M267" s="24">
        <v>707773</v>
      </c>
      <c r="N267" s="24">
        <v>748503</v>
      </c>
      <c r="O267" s="23">
        <v>2297896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customHeight="1" x14ac:dyDescent="0.3">
      <c r="A268" s="14" t="s">
        <v>20</v>
      </c>
      <c r="B268" s="15" t="s">
        <v>471</v>
      </c>
      <c r="C268" s="16" t="s">
        <v>472</v>
      </c>
      <c r="D268" s="23">
        <v>991203</v>
      </c>
      <c r="E268" s="24">
        <v>991203</v>
      </c>
      <c r="F268" s="24">
        <v>446074</v>
      </c>
      <c r="G268" s="31">
        <f t="shared" si="53"/>
        <v>0.45003293977116693</v>
      </c>
      <c r="H268" s="23">
        <v>36306</v>
      </c>
      <c r="I268" s="24">
        <v>70520</v>
      </c>
      <c r="J268" s="24">
        <v>0</v>
      </c>
      <c r="K268" s="23">
        <v>106826</v>
      </c>
      <c r="L268" s="23">
        <v>-390</v>
      </c>
      <c r="M268" s="24">
        <v>12117</v>
      </c>
      <c r="N268" s="24">
        <v>327521</v>
      </c>
      <c r="O268" s="23">
        <v>339248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customHeight="1" x14ac:dyDescent="0.3">
      <c r="A269" s="14" t="s">
        <v>20</v>
      </c>
      <c r="B269" s="15" t="s">
        <v>473</v>
      </c>
      <c r="C269" s="16" t="s">
        <v>474</v>
      </c>
      <c r="D269" s="23">
        <v>8362945</v>
      </c>
      <c r="E269" s="24">
        <v>8362945</v>
      </c>
      <c r="F269" s="24">
        <v>2864082</v>
      </c>
      <c r="G269" s="31">
        <f t="shared" si="53"/>
        <v>0.34247289680848075</v>
      </c>
      <c r="H269" s="23">
        <v>198461</v>
      </c>
      <c r="I269" s="24">
        <v>192435</v>
      </c>
      <c r="J269" s="24">
        <v>1007494</v>
      </c>
      <c r="K269" s="23">
        <v>1398390</v>
      </c>
      <c r="L269" s="23">
        <v>564649</v>
      </c>
      <c r="M269" s="24">
        <v>654618</v>
      </c>
      <c r="N269" s="24">
        <v>246425</v>
      </c>
      <c r="O269" s="23">
        <v>1465692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customHeight="1" x14ac:dyDescent="0.3">
      <c r="A270" s="14" t="s">
        <v>20</v>
      </c>
      <c r="B270" s="15" t="s">
        <v>475</v>
      </c>
      <c r="C270" s="16" t="s">
        <v>476</v>
      </c>
      <c r="D270" s="23">
        <v>1890165</v>
      </c>
      <c r="E270" s="24">
        <v>1890165</v>
      </c>
      <c r="F270" s="24">
        <v>718897</v>
      </c>
      <c r="G270" s="31">
        <f t="shared" si="53"/>
        <v>0.38033557916901434</v>
      </c>
      <c r="H270" s="23">
        <v>41744</v>
      </c>
      <c r="I270" s="24">
        <v>68252</v>
      </c>
      <c r="J270" s="24">
        <v>63453</v>
      </c>
      <c r="K270" s="23">
        <v>173449</v>
      </c>
      <c r="L270" s="23">
        <v>166462</v>
      </c>
      <c r="M270" s="24">
        <v>132168</v>
      </c>
      <c r="N270" s="24">
        <v>246818</v>
      </c>
      <c r="O270" s="23">
        <v>545448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customHeight="1" x14ac:dyDescent="0.3">
      <c r="A271" s="14" t="s">
        <v>20</v>
      </c>
      <c r="B271" s="15" t="s">
        <v>477</v>
      </c>
      <c r="C271" s="16" t="s">
        <v>478</v>
      </c>
      <c r="D271" s="23">
        <v>2644272</v>
      </c>
      <c r="E271" s="24">
        <v>2644272</v>
      </c>
      <c r="F271" s="24">
        <v>555591</v>
      </c>
      <c r="G271" s="31">
        <f t="shared" si="53"/>
        <v>0.21011113833977746</v>
      </c>
      <c r="H271" s="23">
        <v>48037</v>
      </c>
      <c r="I271" s="24">
        <v>204375</v>
      </c>
      <c r="J271" s="24">
        <v>58218</v>
      </c>
      <c r="K271" s="23">
        <v>310630</v>
      </c>
      <c r="L271" s="23">
        <v>84184</v>
      </c>
      <c r="M271" s="24">
        <v>103538</v>
      </c>
      <c r="N271" s="24">
        <v>57239</v>
      </c>
      <c r="O271" s="23">
        <v>244961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customHeight="1" x14ac:dyDescent="0.3">
      <c r="A272" s="14" t="s">
        <v>35</v>
      </c>
      <c r="B272" s="15" t="s">
        <v>479</v>
      </c>
      <c r="C272" s="16" t="s">
        <v>480</v>
      </c>
      <c r="D272" s="23">
        <v>481000</v>
      </c>
      <c r="E272" s="24">
        <v>481000</v>
      </c>
      <c r="F272" s="24">
        <v>298499</v>
      </c>
      <c r="G272" s="31">
        <f t="shared" si="53"/>
        <v>0.62058004158004154</v>
      </c>
      <c r="H272" s="23">
        <v>15381</v>
      </c>
      <c r="I272" s="24">
        <v>84933</v>
      </c>
      <c r="J272" s="24">
        <v>37417</v>
      </c>
      <c r="K272" s="23">
        <v>137731</v>
      </c>
      <c r="L272" s="23">
        <v>24120</v>
      </c>
      <c r="M272" s="24">
        <v>52878</v>
      </c>
      <c r="N272" s="24">
        <v>83770</v>
      </c>
      <c r="O272" s="23">
        <v>160768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3" customHeight="1" x14ac:dyDescent="0.3">
      <c r="A273" s="17" t="s">
        <v>0</v>
      </c>
      <c r="B273" s="18" t="s">
        <v>481</v>
      </c>
      <c r="C273" s="19" t="s">
        <v>0</v>
      </c>
      <c r="D273" s="25">
        <f>SUM(D266:D272)</f>
        <v>47554833</v>
      </c>
      <c r="E273" s="26">
        <f>SUM(E266:E272)</f>
        <v>47554833</v>
      </c>
      <c r="F273" s="26">
        <f>SUM(F266:F272)</f>
        <v>12897842</v>
      </c>
      <c r="G273" s="32">
        <f t="shared" si="53"/>
        <v>0.27122042464117158</v>
      </c>
      <c r="H273" s="25">
        <f t="shared" ref="H273:W273" si="55">SUM(H266:H272)</f>
        <v>838944</v>
      </c>
      <c r="I273" s="26">
        <f t="shared" si="55"/>
        <v>3253809</v>
      </c>
      <c r="J273" s="26">
        <f t="shared" si="55"/>
        <v>2567330</v>
      </c>
      <c r="K273" s="25">
        <f t="shared" si="55"/>
        <v>6660083</v>
      </c>
      <c r="L273" s="25">
        <f t="shared" si="55"/>
        <v>2298685</v>
      </c>
      <c r="M273" s="26">
        <f t="shared" si="55"/>
        <v>2228798</v>
      </c>
      <c r="N273" s="26">
        <f t="shared" si="55"/>
        <v>1710276</v>
      </c>
      <c r="O273" s="25">
        <f t="shared" si="55"/>
        <v>6237759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customHeight="1" x14ac:dyDescent="0.3">
      <c r="A274" s="14" t="s">
        <v>20</v>
      </c>
      <c r="B274" s="15" t="s">
        <v>482</v>
      </c>
      <c r="C274" s="16" t="s">
        <v>483</v>
      </c>
      <c r="D274" s="23">
        <v>4005744</v>
      </c>
      <c r="E274" s="24">
        <v>4005744</v>
      </c>
      <c r="F274" s="24">
        <v>1688606</v>
      </c>
      <c r="G274" s="31">
        <f t="shared" si="53"/>
        <v>0.42154615971464976</v>
      </c>
      <c r="H274" s="23">
        <v>1501</v>
      </c>
      <c r="I274" s="24">
        <v>98000</v>
      </c>
      <c r="J274" s="24">
        <v>339496</v>
      </c>
      <c r="K274" s="23">
        <v>438997</v>
      </c>
      <c r="L274" s="23">
        <v>1500</v>
      </c>
      <c r="M274" s="24">
        <v>640840</v>
      </c>
      <c r="N274" s="24">
        <v>607269</v>
      </c>
      <c r="O274" s="23">
        <v>1249609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customHeight="1" x14ac:dyDescent="0.3">
      <c r="A275" s="14" t="s">
        <v>20</v>
      </c>
      <c r="B275" s="15" t="s">
        <v>484</v>
      </c>
      <c r="C275" s="16" t="s">
        <v>485</v>
      </c>
      <c r="D275" s="23">
        <v>8912100</v>
      </c>
      <c r="E275" s="24">
        <v>8912100</v>
      </c>
      <c r="F275" s="24">
        <v>2003016</v>
      </c>
      <c r="G275" s="31">
        <f t="shared" si="53"/>
        <v>0.22475241525566364</v>
      </c>
      <c r="H275" s="23">
        <v>191981</v>
      </c>
      <c r="I275" s="24">
        <v>51633</v>
      </c>
      <c r="J275" s="24">
        <v>102946</v>
      </c>
      <c r="K275" s="23">
        <v>346560</v>
      </c>
      <c r="L275" s="23">
        <v>84328</v>
      </c>
      <c r="M275" s="24">
        <v>1115272</v>
      </c>
      <c r="N275" s="24">
        <v>456856</v>
      </c>
      <c r="O275" s="23">
        <v>1656456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customHeight="1" x14ac:dyDescent="0.3">
      <c r="A276" s="14" t="s">
        <v>20</v>
      </c>
      <c r="B276" s="15" t="s">
        <v>486</v>
      </c>
      <c r="C276" s="16" t="s">
        <v>487</v>
      </c>
      <c r="D276" s="23">
        <v>3431470</v>
      </c>
      <c r="E276" s="24">
        <v>3431470</v>
      </c>
      <c r="F276" s="24">
        <v>1557021</v>
      </c>
      <c r="G276" s="31">
        <f t="shared" si="53"/>
        <v>0.45374751928473805</v>
      </c>
      <c r="H276" s="23">
        <v>446007</v>
      </c>
      <c r="I276" s="24">
        <v>446007</v>
      </c>
      <c r="J276" s="24">
        <v>219000</v>
      </c>
      <c r="K276" s="23">
        <v>1111014</v>
      </c>
      <c r="L276" s="23">
        <v>227007</v>
      </c>
      <c r="M276" s="24">
        <v>0</v>
      </c>
      <c r="N276" s="24">
        <v>219000</v>
      </c>
      <c r="O276" s="23">
        <v>446007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customHeight="1" x14ac:dyDescent="0.3">
      <c r="A277" s="14" t="s">
        <v>20</v>
      </c>
      <c r="B277" s="15" t="s">
        <v>488</v>
      </c>
      <c r="C277" s="16" t="s">
        <v>489</v>
      </c>
      <c r="D277" s="23">
        <v>16076829</v>
      </c>
      <c r="E277" s="24">
        <v>16076829</v>
      </c>
      <c r="F277" s="24">
        <v>5067341</v>
      </c>
      <c r="G277" s="31">
        <f t="shared" si="53"/>
        <v>0.31519530375050953</v>
      </c>
      <c r="H277" s="23">
        <v>905957</v>
      </c>
      <c r="I277" s="24">
        <v>0</v>
      </c>
      <c r="J277" s="24">
        <v>943061</v>
      </c>
      <c r="K277" s="23">
        <v>1849018</v>
      </c>
      <c r="L277" s="23">
        <v>791433</v>
      </c>
      <c r="M277" s="24">
        <v>862920</v>
      </c>
      <c r="N277" s="24">
        <v>1563970</v>
      </c>
      <c r="O277" s="23">
        <v>3218323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customHeight="1" x14ac:dyDescent="0.3">
      <c r="A278" s="14" t="s">
        <v>20</v>
      </c>
      <c r="B278" s="15" t="s">
        <v>490</v>
      </c>
      <c r="C278" s="16" t="s">
        <v>491</v>
      </c>
      <c r="D278" s="23">
        <v>1963230</v>
      </c>
      <c r="E278" s="24">
        <v>1963230</v>
      </c>
      <c r="F278" s="24">
        <v>641510</v>
      </c>
      <c r="G278" s="31">
        <f t="shared" si="53"/>
        <v>0.32676252909745673</v>
      </c>
      <c r="H278" s="23">
        <v>0</v>
      </c>
      <c r="I278" s="24">
        <v>258759</v>
      </c>
      <c r="J278" s="24">
        <v>122453</v>
      </c>
      <c r="K278" s="23">
        <v>381212</v>
      </c>
      <c r="L278" s="23">
        <v>76160</v>
      </c>
      <c r="M278" s="24">
        <v>0</v>
      </c>
      <c r="N278" s="24">
        <v>184138</v>
      </c>
      <c r="O278" s="23">
        <v>260298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customHeight="1" x14ac:dyDescent="0.3">
      <c r="A279" s="14" t="s">
        <v>20</v>
      </c>
      <c r="B279" s="15" t="s">
        <v>492</v>
      </c>
      <c r="C279" s="16" t="s">
        <v>493</v>
      </c>
      <c r="D279" s="23">
        <v>9189012</v>
      </c>
      <c r="E279" s="24">
        <v>9189012</v>
      </c>
      <c r="F279" s="24">
        <v>319622</v>
      </c>
      <c r="G279" s="31">
        <f t="shared" si="53"/>
        <v>3.4783064816979237E-2</v>
      </c>
      <c r="H279" s="23">
        <v>12996</v>
      </c>
      <c r="I279" s="24">
        <v>121049</v>
      </c>
      <c r="J279" s="24">
        <v>60993</v>
      </c>
      <c r="K279" s="23">
        <v>195038</v>
      </c>
      <c r="L279" s="23">
        <v>24921</v>
      </c>
      <c r="M279" s="24">
        <v>92812</v>
      </c>
      <c r="N279" s="24">
        <v>6851</v>
      </c>
      <c r="O279" s="23">
        <v>124584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customHeight="1" x14ac:dyDescent="0.3">
      <c r="A280" s="14" t="s">
        <v>20</v>
      </c>
      <c r="B280" s="15" t="s">
        <v>494</v>
      </c>
      <c r="C280" s="16" t="s">
        <v>495</v>
      </c>
      <c r="D280" s="23">
        <v>1943763</v>
      </c>
      <c r="E280" s="24">
        <v>1943763</v>
      </c>
      <c r="F280" s="24">
        <v>1321886</v>
      </c>
      <c r="G280" s="31">
        <f t="shared" si="53"/>
        <v>0.68006541949815902</v>
      </c>
      <c r="H280" s="23">
        <v>72983</v>
      </c>
      <c r="I280" s="24">
        <v>713555</v>
      </c>
      <c r="J280" s="24">
        <v>84576</v>
      </c>
      <c r="K280" s="23">
        <v>871114</v>
      </c>
      <c r="L280" s="23">
        <v>258038</v>
      </c>
      <c r="M280" s="24">
        <v>89978</v>
      </c>
      <c r="N280" s="24">
        <v>102756</v>
      </c>
      <c r="O280" s="23">
        <v>450772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customHeight="1" x14ac:dyDescent="0.3">
      <c r="A281" s="14" t="s">
        <v>20</v>
      </c>
      <c r="B281" s="15" t="s">
        <v>496</v>
      </c>
      <c r="C281" s="16" t="s">
        <v>497</v>
      </c>
      <c r="D281" s="23">
        <v>6433670</v>
      </c>
      <c r="E281" s="24">
        <v>6433670</v>
      </c>
      <c r="F281" s="24">
        <v>1149300</v>
      </c>
      <c r="G281" s="31">
        <f t="shared" si="53"/>
        <v>0.17863831996356666</v>
      </c>
      <c r="H281" s="23">
        <v>317612</v>
      </c>
      <c r="I281" s="24">
        <v>259539</v>
      </c>
      <c r="J281" s="24">
        <v>43969</v>
      </c>
      <c r="K281" s="23">
        <v>621120</v>
      </c>
      <c r="L281" s="23">
        <v>236175</v>
      </c>
      <c r="M281" s="24">
        <v>229100</v>
      </c>
      <c r="N281" s="24">
        <v>62905</v>
      </c>
      <c r="O281" s="23">
        <v>528180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customHeight="1" x14ac:dyDescent="0.3">
      <c r="A282" s="14" t="s">
        <v>35</v>
      </c>
      <c r="B282" s="15" t="s">
        <v>498</v>
      </c>
      <c r="C282" s="16" t="s">
        <v>499</v>
      </c>
      <c r="D282" s="23">
        <v>135000</v>
      </c>
      <c r="E282" s="24">
        <v>135000</v>
      </c>
      <c r="F282" s="24">
        <v>53763</v>
      </c>
      <c r="G282" s="31">
        <f t="shared" si="53"/>
        <v>0.39824444444444446</v>
      </c>
      <c r="H282" s="23">
        <v>12697</v>
      </c>
      <c r="I282" s="24">
        <v>24748</v>
      </c>
      <c r="J282" s="24">
        <v>1702</v>
      </c>
      <c r="K282" s="23">
        <v>39147</v>
      </c>
      <c r="L282" s="23">
        <v>7171</v>
      </c>
      <c r="M282" s="24">
        <v>1209</v>
      </c>
      <c r="N282" s="24">
        <v>6236</v>
      </c>
      <c r="O282" s="23">
        <v>14616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3" customHeight="1" x14ac:dyDescent="0.3">
      <c r="A283" s="17" t="s">
        <v>0</v>
      </c>
      <c r="B283" s="18" t="s">
        <v>500</v>
      </c>
      <c r="C283" s="19" t="s">
        <v>0</v>
      </c>
      <c r="D283" s="25">
        <f>SUM(D274:D282)</f>
        <v>52090818</v>
      </c>
      <c r="E283" s="26">
        <f>SUM(E274:E282)</f>
        <v>52090818</v>
      </c>
      <c r="F283" s="26">
        <f>SUM(F274:F282)</f>
        <v>13802065</v>
      </c>
      <c r="G283" s="32">
        <f t="shared" si="53"/>
        <v>0.26496157153838512</v>
      </c>
      <c r="H283" s="25">
        <f t="shared" ref="H283:W283" si="56">SUM(H274:H282)</f>
        <v>1961734</v>
      </c>
      <c r="I283" s="26">
        <f t="shared" si="56"/>
        <v>1973290</v>
      </c>
      <c r="J283" s="26">
        <f t="shared" si="56"/>
        <v>1918196</v>
      </c>
      <c r="K283" s="25">
        <f t="shared" si="56"/>
        <v>5853220</v>
      </c>
      <c r="L283" s="25">
        <f t="shared" si="56"/>
        <v>1706733</v>
      </c>
      <c r="M283" s="26">
        <f t="shared" si="56"/>
        <v>3032131</v>
      </c>
      <c r="N283" s="26">
        <f t="shared" si="56"/>
        <v>3209981</v>
      </c>
      <c r="O283" s="25">
        <f t="shared" si="56"/>
        <v>7948845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customHeight="1" x14ac:dyDescent="0.3">
      <c r="A284" s="14" t="s">
        <v>20</v>
      </c>
      <c r="B284" s="15" t="s">
        <v>501</v>
      </c>
      <c r="C284" s="16" t="s">
        <v>502</v>
      </c>
      <c r="D284" s="23">
        <v>680970</v>
      </c>
      <c r="E284" s="24">
        <v>680970</v>
      </c>
      <c r="F284" s="24">
        <v>46472</v>
      </c>
      <c r="G284" s="31">
        <f t="shared" si="53"/>
        <v>6.8243828656181629E-2</v>
      </c>
      <c r="H284" s="23">
        <v>0</v>
      </c>
      <c r="I284" s="24">
        <v>0</v>
      </c>
      <c r="J284" s="24">
        <v>0</v>
      </c>
      <c r="K284" s="23">
        <v>0</v>
      </c>
      <c r="L284" s="23">
        <v>13767</v>
      </c>
      <c r="M284" s="24">
        <v>0</v>
      </c>
      <c r="N284" s="24">
        <v>32705</v>
      </c>
      <c r="O284" s="23">
        <v>46472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customHeight="1" x14ac:dyDescent="0.3">
      <c r="A285" s="14" t="s">
        <v>20</v>
      </c>
      <c r="B285" s="15" t="s">
        <v>503</v>
      </c>
      <c r="C285" s="16" t="s">
        <v>504</v>
      </c>
      <c r="D285" s="23">
        <v>746998</v>
      </c>
      <c r="E285" s="24">
        <v>746998</v>
      </c>
      <c r="F285" s="24">
        <v>59225</v>
      </c>
      <c r="G285" s="31">
        <f t="shared" si="53"/>
        <v>7.9284014147293566E-2</v>
      </c>
      <c r="H285" s="23">
        <v>0</v>
      </c>
      <c r="I285" s="24">
        <v>0</v>
      </c>
      <c r="J285" s="24">
        <v>4594</v>
      </c>
      <c r="K285" s="23">
        <v>4594</v>
      </c>
      <c r="L285" s="23">
        <v>16148</v>
      </c>
      <c r="M285" s="24">
        <v>26641</v>
      </c>
      <c r="N285" s="24">
        <v>11842</v>
      </c>
      <c r="O285" s="23">
        <v>54631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customHeight="1" x14ac:dyDescent="0.3">
      <c r="A286" s="14" t="s">
        <v>20</v>
      </c>
      <c r="B286" s="15" t="s">
        <v>505</v>
      </c>
      <c r="C286" s="16" t="s">
        <v>506</v>
      </c>
      <c r="D286" s="23">
        <v>9839491</v>
      </c>
      <c r="E286" s="24">
        <v>9839491</v>
      </c>
      <c r="F286" s="24">
        <v>3264170</v>
      </c>
      <c r="G286" s="31">
        <f t="shared" si="53"/>
        <v>0.33174175371469927</v>
      </c>
      <c r="H286" s="23">
        <v>29240</v>
      </c>
      <c r="I286" s="24">
        <v>5984</v>
      </c>
      <c r="J286" s="24">
        <v>357351</v>
      </c>
      <c r="K286" s="23">
        <v>392575</v>
      </c>
      <c r="L286" s="23">
        <v>315116</v>
      </c>
      <c r="M286" s="24">
        <v>1201887</v>
      </c>
      <c r="N286" s="24">
        <v>1354592</v>
      </c>
      <c r="O286" s="23">
        <v>2871595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customHeight="1" x14ac:dyDescent="0.3">
      <c r="A287" s="14" t="s">
        <v>20</v>
      </c>
      <c r="B287" s="15" t="s">
        <v>507</v>
      </c>
      <c r="C287" s="16" t="s">
        <v>508</v>
      </c>
      <c r="D287" s="23">
        <v>3520593</v>
      </c>
      <c r="E287" s="24">
        <v>3520593</v>
      </c>
      <c r="F287" s="24">
        <v>240957</v>
      </c>
      <c r="G287" s="31">
        <f t="shared" si="53"/>
        <v>6.8442163010606447E-2</v>
      </c>
      <c r="H287" s="23">
        <v>746</v>
      </c>
      <c r="I287" s="24">
        <v>39410</v>
      </c>
      <c r="J287" s="24">
        <v>71600</v>
      </c>
      <c r="K287" s="23">
        <v>111756</v>
      </c>
      <c r="L287" s="23">
        <v>54450</v>
      </c>
      <c r="M287" s="24">
        <v>0</v>
      </c>
      <c r="N287" s="24">
        <v>74751</v>
      </c>
      <c r="O287" s="23">
        <v>129201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customHeight="1" x14ac:dyDescent="0.3">
      <c r="A288" s="14" t="s">
        <v>20</v>
      </c>
      <c r="B288" s="15" t="s">
        <v>509</v>
      </c>
      <c r="C288" s="16" t="s">
        <v>510</v>
      </c>
      <c r="D288" s="23">
        <v>24093600</v>
      </c>
      <c r="E288" s="24">
        <v>24093600</v>
      </c>
      <c r="F288" s="24">
        <v>7383063</v>
      </c>
      <c r="G288" s="31">
        <f t="shared" si="53"/>
        <v>0.30643253810140453</v>
      </c>
      <c r="H288" s="23">
        <v>364298</v>
      </c>
      <c r="I288" s="24">
        <v>2118174</v>
      </c>
      <c r="J288" s="24">
        <v>1162963</v>
      </c>
      <c r="K288" s="23">
        <v>3645435</v>
      </c>
      <c r="L288" s="23">
        <v>2062760</v>
      </c>
      <c r="M288" s="24">
        <v>1429854</v>
      </c>
      <c r="N288" s="24">
        <v>245014</v>
      </c>
      <c r="O288" s="23">
        <v>3737628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customHeight="1" x14ac:dyDescent="0.3">
      <c r="A289" s="14" t="s">
        <v>35</v>
      </c>
      <c r="B289" s="15" t="s">
        <v>511</v>
      </c>
      <c r="C289" s="16" t="s">
        <v>512</v>
      </c>
      <c r="D289" s="23">
        <v>2091770</v>
      </c>
      <c r="E289" s="24">
        <v>2091770</v>
      </c>
      <c r="F289" s="24">
        <v>1565813</v>
      </c>
      <c r="G289" s="31">
        <f t="shared" si="53"/>
        <v>0.74855887597584825</v>
      </c>
      <c r="H289" s="23">
        <v>213475</v>
      </c>
      <c r="I289" s="24">
        <v>48437</v>
      </c>
      <c r="J289" s="24">
        <v>116712</v>
      </c>
      <c r="K289" s="23">
        <v>378624</v>
      </c>
      <c r="L289" s="23">
        <v>804871</v>
      </c>
      <c r="M289" s="24">
        <v>-259588</v>
      </c>
      <c r="N289" s="24">
        <v>641906</v>
      </c>
      <c r="O289" s="23">
        <v>1187189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3" customHeight="1" x14ac:dyDescent="0.3">
      <c r="A290" s="17" t="s">
        <v>0</v>
      </c>
      <c r="B290" s="18" t="s">
        <v>513</v>
      </c>
      <c r="C290" s="19" t="s">
        <v>0</v>
      </c>
      <c r="D290" s="25">
        <f>SUM(D284:D289)</f>
        <v>40973422</v>
      </c>
      <c r="E290" s="26">
        <f>SUM(E284:E289)</f>
        <v>40973422</v>
      </c>
      <c r="F290" s="26">
        <f>SUM(F284:F289)</f>
        <v>12559700</v>
      </c>
      <c r="G290" s="32">
        <f t="shared" si="53"/>
        <v>0.30653285439522232</v>
      </c>
      <c r="H290" s="25">
        <f t="shared" ref="H290:W290" si="57">SUM(H284:H289)</f>
        <v>607759</v>
      </c>
      <c r="I290" s="26">
        <f t="shared" si="57"/>
        <v>2212005</v>
      </c>
      <c r="J290" s="26">
        <f t="shared" si="57"/>
        <v>1713220</v>
      </c>
      <c r="K290" s="25">
        <f t="shared" si="57"/>
        <v>4532984</v>
      </c>
      <c r="L290" s="25">
        <f t="shared" si="57"/>
        <v>3267112</v>
      </c>
      <c r="M290" s="26">
        <f t="shared" si="57"/>
        <v>2398794</v>
      </c>
      <c r="N290" s="26">
        <f t="shared" si="57"/>
        <v>2360810</v>
      </c>
      <c r="O290" s="25">
        <f t="shared" si="57"/>
        <v>8026716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customHeight="1" x14ac:dyDescent="0.3">
      <c r="A291" s="14" t="s">
        <v>20</v>
      </c>
      <c r="B291" s="15" t="s">
        <v>514</v>
      </c>
      <c r="C291" s="16" t="s">
        <v>515</v>
      </c>
      <c r="D291" s="23">
        <v>380403206</v>
      </c>
      <c r="E291" s="24">
        <v>380403206</v>
      </c>
      <c r="F291" s="24">
        <v>180518116</v>
      </c>
      <c r="G291" s="31">
        <f t="shared" si="53"/>
        <v>0.47454414987238569</v>
      </c>
      <c r="H291" s="23">
        <v>20470586</v>
      </c>
      <c r="I291" s="24">
        <v>26400381</v>
      </c>
      <c r="J291" s="24">
        <v>30034540</v>
      </c>
      <c r="K291" s="23">
        <v>76905507</v>
      </c>
      <c r="L291" s="23">
        <v>33851779</v>
      </c>
      <c r="M291" s="24">
        <v>33269099</v>
      </c>
      <c r="N291" s="24">
        <v>36491731</v>
      </c>
      <c r="O291" s="23">
        <v>103612609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customHeight="1" x14ac:dyDescent="0.3">
      <c r="A292" s="14" t="s">
        <v>20</v>
      </c>
      <c r="B292" s="15" t="s">
        <v>516</v>
      </c>
      <c r="C292" s="16" t="s">
        <v>517</v>
      </c>
      <c r="D292" s="23">
        <v>0</v>
      </c>
      <c r="E292" s="24">
        <v>0</v>
      </c>
      <c r="F292" s="24">
        <v>0</v>
      </c>
      <c r="G292" s="31">
        <f t="shared" si="53"/>
        <v>0</v>
      </c>
      <c r="H292" s="23">
        <v>0</v>
      </c>
      <c r="I292" s="24">
        <v>0</v>
      </c>
      <c r="J292" s="24">
        <v>0</v>
      </c>
      <c r="K292" s="23">
        <v>0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customHeight="1" x14ac:dyDescent="0.3">
      <c r="A293" s="14" t="s">
        <v>20</v>
      </c>
      <c r="B293" s="15" t="s">
        <v>518</v>
      </c>
      <c r="C293" s="16" t="s">
        <v>519</v>
      </c>
      <c r="D293" s="23">
        <v>7650000</v>
      </c>
      <c r="E293" s="24">
        <v>7650000</v>
      </c>
      <c r="F293" s="24">
        <v>2186604</v>
      </c>
      <c r="G293" s="31">
        <f t="shared" si="53"/>
        <v>0.28583058823529411</v>
      </c>
      <c r="H293" s="23">
        <v>1226884</v>
      </c>
      <c r="I293" s="24">
        <v>688465</v>
      </c>
      <c r="J293" s="24">
        <v>0</v>
      </c>
      <c r="K293" s="23">
        <v>1915349</v>
      </c>
      <c r="L293" s="23">
        <v>3800</v>
      </c>
      <c r="M293" s="24">
        <v>267455</v>
      </c>
      <c r="N293" s="24">
        <v>0</v>
      </c>
      <c r="O293" s="23">
        <v>271255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customHeight="1" x14ac:dyDescent="0.3">
      <c r="A294" s="14" t="s">
        <v>20</v>
      </c>
      <c r="B294" s="15" t="s">
        <v>520</v>
      </c>
      <c r="C294" s="16" t="s">
        <v>521</v>
      </c>
      <c r="D294" s="23">
        <v>50688920</v>
      </c>
      <c r="E294" s="24">
        <v>50688920</v>
      </c>
      <c r="F294" s="24">
        <v>28895417</v>
      </c>
      <c r="G294" s="31">
        <f t="shared" si="53"/>
        <v>0.57005390921724119</v>
      </c>
      <c r="H294" s="23">
        <v>5097887</v>
      </c>
      <c r="I294" s="24">
        <v>6422917</v>
      </c>
      <c r="J294" s="24">
        <v>3328407</v>
      </c>
      <c r="K294" s="23">
        <v>14849211</v>
      </c>
      <c r="L294" s="23">
        <v>4641265</v>
      </c>
      <c r="M294" s="24">
        <v>2412688</v>
      </c>
      <c r="N294" s="24">
        <v>6992253</v>
      </c>
      <c r="O294" s="23">
        <v>14046206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customHeight="1" x14ac:dyDescent="0.3">
      <c r="A295" s="14" t="s">
        <v>35</v>
      </c>
      <c r="B295" s="15" t="s">
        <v>522</v>
      </c>
      <c r="C295" s="16" t="s">
        <v>523</v>
      </c>
      <c r="D295" s="23">
        <v>9496453</v>
      </c>
      <c r="E295" s="24">
        <v>9496453</v>
      </c>
      <c r="F295" s="24">
        <v>2576608</v>
      </c>
      <c r="G295" s="31">
        <f t="shared" si="53"/>
        <v>0.27132319825096801</v>
      </c>
      <c r="H295" s="23">
        <v>70983</v>
      </c>
      <c r="I295" s="24">
        <v>70983</v>
      </c>
      <c r="J295" s="24">
        <v>104039</v>
      </c>
      <c r="K295" s="23">
        <v>246005</v>
      </c>
      <c r="L295" s="23">
        <v>1968042</v>
      </c>
      <c r="M295" s="24">
        <v>78134</v>
      </c>
      <c r="N295" s="24">
        <v>284427</v>
      </c>
      <c r="O295" s="23">
        <v>2330603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3" customHeight="1" x14ac:dyDescent="0.3">
      <c r="A296" s="17" t="s">
        <v>0</v>
      </c>
      <c r="B296" s="18" t="s">
        <v>524</v>
      </c>
      <c r="C296" s="19" t="s">
        <v>0</v>
      </c>
      <c r="D296" s="25">
        <f>SUM(D291:D295)</f>
        <v>448238579</v>
      </c>
      <c r="E296" s="26">
        <f>SUM(E291:E295)</f>
        <v>448238579</v>
      </c>
      <c r="F296" s="26">
        <f>SUM(F291:F295)</f>
        <v>214176745</v>
      </c>
      <c r="G296" s="32">
        <f t="shared" si="53"/>
        <v>0.47781863283124498</v>
      </c>
      <c r="H296" s="25">
        <f t="shared" ref="H296:W296" si="58">SUM(H291:H295)</f>
        <v>26866340</v>
      </c>
      <c r="I296" s="26">
        <f t="shared" si="58"/>
        <v>33582746</v>
      </c>
      <c r="J296" s="26">
        <f t="shared" si="58"/>
        <v>33466986</v>
      </c>
      <c r="K296" s="25">
        <f t="shared" si="58"/>
        <v>93916072</v>
      </c>
      <c r="L296" s="25">
        <f t="shared" si="58"/>
        <v>40464886</v>
      </c>
      <c r="M296" s="26">
        <f t="shared" si="58"/>
        <v>36027376</v>
      </c>
      <c r="N296" s="26">
        <f t="shared" si="58"/>
        <v>43768411</v>
      </c>
      <c r="O296" s="25">
        <f t="shared" si="58"/>
        <v>120260673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3" customHeight="1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672276844</v>
      </c>
      <c r="E297" s="26">
        <f>SUM(E261:E264,E266:E272,E274:E282,E284:E289,E291:E295)</f>
        <v>672276844</v>
      </c>
      <c r="F297" s="26">
        <f>SUM(F261:F264,F266:F272,F274:F282,F284:F289,F291:F295)</f>
        <v>285898361</v>
      </c>
      <c r="G297" s="32">
        <f t="shared" si="53"/>
        <v>0.42526879149804542</v>
      </c>
      <c r="H297" s="25">
        <f t="shared" ref="H297:W297" si="59">SUM(H261:H264,H266:H272,H274:H282,H284:H289,H291:H295)</f>
        <v>31966513</v>
      </c>
      <c r="I297" s="26">
        <f t="shared" si="59"/>
        <v>45986424</v>
      </c>
      <c r="J297" s="26">
        <f t="shared" si="59"/>
        <v>45068983</v>
      </c>
      <c r="K297" s="25">
        <f t="shared" si="59"/>
        <v>123021920</v>
      </c>
      <c r="L297" s="25">
        <f t="shared" si="59"/>
        <v>57065734</v>
      </c>
      <c r="M297" s="26">
        <f t="shared" si="59"/>
        <v>47772593</v>
      </c>
      <c r="N297" s="26">
        <f t="shared" si="59"/>
        <v>58038114</v>
      </c>
      <c r="O297" s="25">
        <f t="shared" si="59"/>
        <v>162876441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3" customHeight="1" x14ac:dyDescent="0.3">
      <c r="A298" s="10"/>
      <c r="B298" s="11" t="s">
        <v>594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13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customHeight="1" x14ac:dyDescent="0.3">
      <c r="A300" s="14" t="s">
        <v>14</v>
      </c>
      <c r="B300" s="15" t="s">
        <v>527</v>
      </c>
      <c r="C300" s="16" t="s">
        <v>528</v>
      </c>
      <c r="D300" s="23">
        <v>6885578760</v>
      </c>
      <c r="E300" s="24">
        <v>6885635760</v>
      </c>
      <c r="F300" s="24">
        <v>-5192510</v>
      </c>
      <c r="G300" s="31">
        <f t="shared" ref="G300:G337" si="60">IF(($D300     =0),0,($F300     /$D300     ))</f>
        <v>-7.5411380524242238E-4</v>
      </c>
      <c r="H300" s="23">
        <v>1537178</v>
      </c>
      <c r="I300" s="24">
        <v>-586269</v>
      </c>
      <c r="J300" s="24">
        <v>937207</v>
      </c>
      <c r="K300" s="23">
        <v>1888116</v>
      </c>
      <c r="L300" s="23">
        <v>-2302675</v>
      </c>
      <c r="M300" s="24">
        <v>-2108471</v>
      </c>
      <c r="N300" s="24">
        <v>-2669480</v>
      </c>
      <c r="O300" s="23">
        <v>-7080626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3" customHeight="1" x14ac:dyDescent="0.3">
      <c r="A301" s="17" t="s">
        <v>0</v>
      </c>
      <c r="B301" s="18" t="s">
        <v>19</v>
      </c>
      <c r="C301" s="19" t="s">
        <v>0</v>
      </c>
      <c r="D301" s="25">
        <f>D300</f>
        <v>6885578760</v>
      </c>
      <c r="E301" s="26">
        <f>E300</f>
        <v>6885635760</v>
      </c>
      <c r="F301" s="26">
        <f>F300</f>
        <v>-5192510</v>
      </c>
      <c r="G301" s="32">
        <f t="shared" si="60"/>
        <v>-7.5411380524242238E-4</v>
      </c>
      <c r="H301" s="25">
        <f t="shared" ref="H301:W301" si="61">H300</f>
        <v>1537178</v>
      </c>
      <c r="I301" s="26">
        <f t="shared" si="61"/>
        <v>-586269</v>
      </c>
      <c r="J301" s="26">
        <f t="shared" si="61"/>
        <v>937207</v>
      </c>
      <c r="K301" s="25">
        <f t="shared" si="61"/>
        <v>1888116</v>
      </c>
      <c r="L301" s="25">
        <f t="shared" si="61"/>
        <v>-2302675</v>
      </c>
      <c r="M301" s="26">
        <f t="shared" si="61"/>
        <v>-2108471</v>
      </c>
      <c r="N301" s="26">
        <f t="shared" si="61"/>
        <v>-2669480</v>
      </c>
      <c r="O301" s="25">
        <f t="shared" si="61"/>
        <v>-7080626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customHeight="1" x14ac:dyDescent="0.3">
      <c r="A302" s="14" t="s">
        <v>20</v>
      </c>
      <c r="B302" s="15" t="s">
        <v>529</v>
      </c>
      <c r="C302" s="16" t="s">
        <v>530</v>
      </c>
      <c r="D302" s="23">
        <v>11935596</v>
      </c>
      <c r="E302" s="24">
        <v>11935596</v>
      </c>
      <c r="F302" s="24">
        <v>3565303</v>
      </c>
      <c r="G302" s="31">
        <f t="shared" si="60"/>
        <v>0.29871176939970151</v>
      </c>
      <c r="H302" s="23">
        <v>300478</v>
      </c>
      <c r="I302" s="24">
        <v>532763</v>
      </c>
      <c r="J302" s="24">
        <v>912665</v>
      </c>
      <c r="K302" s="23">
        <v>1745906</v>
      </c>
      <c r="L302" s="23">
        <v>1008110</v>
      </c>
      <c r="M302" s="24">
        <v>514455</v>
      </c>
      <c r="N302" s="24">
        <v>296832</v>
      </c>
      <c r="O302" s="23">
        <v>1819397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customHeight="1" x14ac:dyDescent="0.3">
      <c r="A303" s="14" t="s">
        <v>20</v>
      </c>
      <c r="B303" s="15" t="s">
        <v>531</v>
      </c>
      <c r="C303" s="16" t="s">
        <v>532</v>
      </c>
      <c r="D303" s="23">
        <v>46610048</v>
      </c>
      <c r="E303" s="24">
        <v>47436822</v>
      </c>
      <c r="F303" s="24">
        <v>21205385</v>
      </c>
      <c r="G303" s="31">
        <f t="shared" si="60"/>
        <v>0.45495308221952485</v>
      </c>
      <c r="H303" s="23">
        <v>2448258</v>
      </c>
      <c r="I303" s="24">
        <v>3519211</v>
      </c>
      <c r="J303" s="24">
        <v>3261831</v>
      </c>
      <c r="K303" s="23">
        <v>9229300</v>
      </c>
      <c r="L303" s="23">
        <v>3591113</v>
      </c>
      <c r="M303" s="24">
        <v>4876152</v>
      </c>
      <c r="N303" s="24">
        <v>3508820</v>
      </c>
      <c r="O303" s="23">
        <v>11976085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customHeight="1" x14ac:dyDescent="0.3">
      <c r="A304" s="14" t="s">
        <v>20</v>
      </c>
      <c r="B304" s="15" t="s">
        <v>533</v>
      </c>
      <c r="C304" s="16" t="s">
        <v>534</v>
      </c>
      <c r="D304" s="23">
        <v>41316820</v>
      </c>
      <c r="E304" s="24">
        <v>41316820</v>
      </c>
      <c r="F304" s="24">
        <v>17442220</v>
      </c>
      <c r="G304" s="31">
        <f t="shared" si="60"/>
        <v>0.42215785241942627</v>
      </c>
      <c r="H304" s="23">
        <v>1969640</v>
      </c>
      <c r="I304" s="24">
        <v>2288230</v>
      </c>
      <c r="J304" s="24">
        <v>2468444</v>
      </c>
      <c r="K304" s="23">
        <v>6726314</v>
      </c>
      <c r="L304" s="23">
        <v>4224900</v>
      </c>
      <c r="M304" s="24">
        <v>4052618</v>
      </c>
      <c r="N304" s="24">
        <v>2438388</v>
      </c>
      <c r="O304" s="23">
        <v>10715906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customHeight="1" x14ac:dyDescent="0.3">
      <c r="A305" s="14" t="s">
        <v>20</v>
      </c>
      <c r="B305" s="15" t="s">
        <v>535</v>
      </c>
      <c r="C305" s="16" t="s">
        <v>536</v>
      </c>
      <c r="D305" s="23">
        <v>211587173</v>
      </c>
      <c r="E305" s="24">
        <v>211587173</v>
      </c>
      <c r="F305" s="24">
        <v>82048146</v>
      </c>
      <c r="G305" s="31">
        <f t="shared" si="60"/>
        <v>0.38777466911947445</v>
      </c>
      <c r="H305" s="23">
        <v>1317208</v>
      </c>
      <c r="I305" s="24">
        <v>23299008</v>
      </c>
      <c r="J305" s="24">
        <v>13460865</v>
      </c>
      <c r="K305" s="23">
        <v>38077081</v>
      </c>
      <c r="L305" s="23">
        <v>13530125</v>
      </c>
      <c r="M305" s="24">
        <v>14977426</v>
      </c>
      <c r="N305" s="24">
        <v>15463514</v>
      </c>
      <c r="O305" s="23">
        <v>43971065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customHeight="1" x14ac:dyDescent="0.3">
      <c r="A306" s="14" t="s">
        <v>20</v>
      </c>
      <c r="B306" s="15" t="s">
        <v>537</v>
      </c>
      <c r="C306" s="16" t="s">
        <v>538</v>
      </c>
      <c r="D306" s="23">
        <v>88156803</v>
      </c>
      <c r="E306" s="24">
        <v>87942831</v>
      </c>
      <c r="F306" s="24">
        <v>32487700</v>
      </c>
      <c r="G306" s="31">
        <f t="shared" si="60"/>
        <v>0.36852175775929624</v>
      </c>
      <c r="H306" s="23">
        <v>2202108</v>
      </c>
      <c r="I306" s="24">
        <v>4458466</v>
      </c>
      <c r="J306" s="24">
        <v>6303181</v>
      </c>
      <c r="K306" s="23">
        <v>12963755</v>
      </c>
      <c r="L306" s="23">
        <v>6100546</v>
      </c>
      <c r="M306" s="24">
        <v>7577996</v>
      </c>
      <c r="N306" s="24">
        <v>5845403</v>
      </c>
      <c r="O306" s="23">
        <v>19523945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customHeight="1" x14ac:dyDescent="0.3">
      <c r="A307" s="14" t="s">
        <v>35</v>
      </c>
      <c r="B307" s="15" t="s">
        <v>539</v>
      </c>
      <c r="C307" s="16" t="s">
        <v>540</v>
      </c>
      <c r="D307" s="23">
        <v>22328549</v>
      </c>
      <c r="E307" s="24">
        <v>24957549</v>
      </c>
      <c r="F307" s="24">
        <v>8537700</v>
      </c>
      <c r="G307" s="31">
        <f t="shared" si="60"/>
        <v>0.38236698676658298</v>
      </c>
      <c r="H307" s="23">
        <v>104164</v>
      </c>
      <c r="I307" s="24">
        <v>2190656</v>
      </c>
      <c r="J307" s="24">
        <v>1014277</v>
      </c>
      <c r="K307" s="23">
        <v>3309097</v>
      </c>
      <c r="L307" s="23">
        <v>1401053</v>
      </c>
      <c r="M307" s="24">
        <v>1115662</v>
      </c>
      <c r="N307" s="24">
        <v>2711888</v>
      </c>
      <c r="O307" s="23">
        <v>5228603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3" customHeight="1" x14ac:dyDescent="0.3">
      <c r="A308" s="17" t="s">
        <v>0</v>
      </c>
      <c r="B308" s="18" t="s">
        <v>541</v>
      </c>
      <c r="C308" s="19" t="s">
        <v>0</v>
      </c>
      <c r="D308" s="25">
        <f>SUM(D302:D307)</f>
        <v>421934989</v>
      </c>
      <c r="E308" s="26">
        <f>SUM(E302:E307)</f>
        <v>425176791</v>
      </c>
      <c r="F308" s="26">
        <f>SUM(F302:F307)</f>
        <v>165286454</v>
      </c>
      <c r="G308" s="32">
        <f t="shared" si="60"/>
        <v>0.39173441006097742</v>
      </c>
      <c r="H308" s="25">
        <f t="shared" ref="H308:W308" si="62">SUM(H302:H307)</f>
        <v>8341856</v>
      </c>
      <c r="I308" s="26">
        <f t="shared" si="62"/>
        <v>36288334</v>
      </c>
      <c r="J308" s="26">
        <f t="shared" si="62"/>
        <v>27421263</v>
      </c>
      <c r="K308" s="25">
        <f t="shared" si="62"/>
        <v>72051453</v>
      </c>
      <c r="L308" s="25">
        <f t="shared" si="62"/>
        <v>29855847</v>
      </c>
      <c r="M308" s="26">
        <f t="shared" si="62"/>
        <v>33114309</v>
      </c>
      <c r="N308" s="26">
        <f t="shared" si="62"/>
        <v>30264845</v>
      </c>
      <c r="O308" s="25">
        <f t="shared" si="62"/>
        <v>93235001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customHeight="1" x14ac:dyDescent="0.3">
      <c r="A309" s="14" t="s">
        <v>20</v>
      </c>
      <c r="B309" s="15" t="s">
        <v>542</v>
      </c>
      <c r="C309" s="16" t="s">
        <v>543</v>
      </c>
      <c r="D309" s="23">
        <v>25777704</v>
      </c>
      <c r="E309" s="24">
        <v>25306342</v>
      </c>
      <c r="F309" s="24">
        <v>7677751</v>
      </c>
      <c r="G309" s="31">
        <f t="shared" si="60"/>
        <v>0.2978446412450077</v>
      </c>
      <c r="H309" s="23">
        <v>240042</v>
      </c>
      <c r="I309" s="24">
        <v>773392</v>
      </c>
      <c r="J309" s="24">
        <v>2385664</v>
      </c>
      <c r="K309" s="23">
        <v>3399098</v>
      </c>
      <c r="L309" s="23">
        <v>1377842</v>
      </c>
      <c r="M309" s="24">
        <v>1692565</v>
      </c>
      <c r="N309" s="24">
        <v>1208246</v>
      </c>
      <c r="O309" s="23">
        <v>4278653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customHeight="1" x14ac:dyDescent="0.3">
      <c r="A310" s="14" t="s">
        <v>20</v>
      </c>
      <c r="B310" s="15" t="s">
        <v>544</v>
      </c>
      <c r="C310" s="16" t="s">
        <v>545</v>
      </c>
      <c r="D310" s="23">
        <v>409607075</v>
      </c>
      <c r="E310" s="24">
        <v>405409337</v>
      </c>
      <c r="F310" s="24">
        <v>185915996</v>
      </c>
      <c r="G310" s="31">
        <f t="shared" si="60"/>
        <v>0.45388863461403833</v>
      </c>
      <c r="H310" s="23">
        <v>20476791</v>
      </c>
      <c r="I310" s="24">
        <v>22599620</v>
      </c>
      <c r="J310" s="24">
        <v>29902509</v>
      </c>
      <c r="K310" s="23">
        <v>72978920</v>
      </c>
      <c r="L310" s="23">
        <v>32556235</v>
      </c>
      <c r="M310" s="24">
        <v>46526416</v>
      </c>
      <c r="N310" s="24">
        <v>33854425</v>
      </c>
      <c r="O310" s="23">
        <v>112937076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customHeight="1" x14ac:dyDescent="0.3">
      <c r="A311" s="14" t="s">
        <v>20</v>
      </c>
      <c r="B311" s="15" t="s">
        <v>546</v>
      </c>
      <c r="C311" s="16" t="s">
        <v>547</v>
      </c>
      <c r="D311" s="23">
        <v>150851881</v>
      </c>
      <c r="E311" s="24">
        <v>143582890</v>
      </c>
      <c r="F311" s="24">
        <v>40580233</v>
      </c>
      <c r="G311" s="31">
        <f t="shared" si="60"/>
        <v>0.26900713952648692</v>
      </c>
      <c r="H311" s="23">
        <v>1211965</v>
      </c>
      <c r="I311" s="24">
        <v>6837780</v>
      </c>
      <c r="J311" s="24">
        <v>6706857</v>
      </c>
      <c r="K311" s="23">
        <v>14756602</v>
      </c>
      <c r="L311" s="23">
        <v>6308745</v>
      </c>
      <c r="M311" s="24">
        <v>8977665</v>
      </c>
      <c r="N311" s="24">
        <v>10537221</v>
      </c>
      <c r="O311" s="23">
        <v>25823631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customHeight="1" x14ac:dyDescent="0.3">
      <c r="A312" s="14" t="s">
        <v>20</v>
      </c>
      <c r="B312" s="15" t="s">
        <v>548</v>
      </c>
      <c r="C312" s="16" t="s">
        <v>549</v>
      </c>
      <c r="D312" s="23">
        <v>92809096</v>
      </c>
      <c r="E312" s="24">
        <v>104911658</v>
      </c>
      <c r="F312" s="24">
        <v>30193126</v>
      </c>
      <c r="G312" s="31">
        <f t="shared" si="60"/>
        <v>0.32532507374061698</v>
      </c>
      <c r="H312" s="23">
        <v>1918117</v>
      </c>
      <c r="I312" s="24">
        <v>3465008</v>
      </c>
      <c r="J312" s="24">
        <v>3610671</v>
      </c>
      <c r="K312" s="23">
        <v>8993796</v>
      </c>
      <c r="L312" s="23">
        <v>7443698</v>
      </c>
      <c r="M312" s="24">
        <v>4303193</v>
      </c>
      <c r="N312" s="24">
        <v>9452439</v>
      </c>
      <c r="O312" s="23">
        <v>21199330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customHeight="1" x14ac:dyDescent="0.3">
      <c r="A313" s="14" t="s">
        <v>20</v>
      </c>
      <c r="B313" s="15" t="s">
        <v>550</v>
      </c>
      <c r="C313" s="16" t="s">
        <v>551</v>
      </c>
      <c r="D313" s="23">
        <v>46631410</v>
      </c>
      <c r="E313" s="24">
        <v>46631410</v>
      </c>
      <c r="F313" s="24">
        <v>23241906</v>
      </c>
      <c r="G313" s="31">
        <f t="shared" si="60"/>
        <v>0.49841739720072803</v>
      </c>
      <c r="H313" s="23">
        <v>429936</v>
      </c>
      <c r="I313" s="24">
        <v>3915201</v>
      </c>
      <c r="J313" s="24">
        <v>5935855</v>
      </c>
      <c r="K313" s="23">
        <v>10280992</v>
      </c>
      <c r="L313" s="23">
        <v>4381587</v>
      </c>
      <c r="M313" s="24">
        <v>3662267</v>
      </c>
      <c r="N313" s="24">
        <v>4917060</v>
      </c>
      <c r="O313" s="23">
        <v>12960914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customHeight="1" x14ac:dyDescent="0.3">
      <c r="A314" s="14" t="s">
        <v>35</v>
      </c>
      <c r="B314" s="15" t="s">
        <v>552</v>
      </c>
      <c r="C314" s="16" t="s">
        <v>553</v>
      </c>
      <c r="D314" s="23">
        <v>9390459</v>
      </c>
      <c r="E314" s="24">
        <v>9390459</v>
      </c>
      <c r="F314" s="24">
        <v>3219422</v>
      </c>
      <c r="G314" s="31">
        <f t="shared" si="60"/>
        <v>0.34283968440733303</v>
      </c>
      <c r="H314" s="23">
        <v>268009</v>
      </c>
      <c r="I314" s="24">
        <v>730953</v>
      </c>
      <c r="J314" s="24">
        <v>483518</v>
      </c>
      <c r="K314" s="23">
        <v>1482480</v>
      </c>
      <c r="L314" s="23">
        <v>521722</v>
      </c>
      <c r="M314" s="24">
        <v>714382</v>
      </c>
      <c r="N314" s="24">
        <v>500838</v>
      </c>
      <c r="O314" s="23">
        <v>1736942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3" customHeight="1" x14ac:dyDescent="0.3">
      <c r="A315" s="17" t="s">
        <v>0</v>
      </c>
      <c r="B315" s="18" t="s">
        <v>554</v>
      </c>
      <c r="C315" s="19" t="s">
        <v>0</v>
      </c>
      <c r="D315" s="25">
        <f>SUM(D309:D314)</f>
        <v>735067625</v>
      </c>
      <c r="E315" s="26">
        <f>SUM(E309:E314)</f>
        <v>735232096</v>
      </c>
      <c r="F315" s="26">
        <f>SUM(F309:F314)</f>
        <v>290828434</v>
      </c>
      <c r="G315" s="32">
        <f t="shared" si="60"/>
        <v>0.39564854186034926</v>
      </c>
      <c r="H315" s="25">
        <f t="shared" ref="H315:W315" si="63">SUM(H309:H314)</f>
        <v>24544860</v>
      </c>
      <c r="I315" s="26">
        <f t="shared" si="63"/>
        <v>38321954</v>
      </c>
      <c r="J315" s="26">
        <f t="shared" si="63"/>
        <v>49025074</v>
      </c>
      <c r="K315" s="25">
        <f t="shared" si="63"/>
        <v>111891888</v>
      </c>
      <c r="L315" s="25">
        <f t="shared" si="63"/>
        <v>52589829</v>
      </c>
      <c r="M315" s="26">
        <f t="shared" si="63"/>
        <v>65876488</v>
      </c>
      <c r="N315" s="26">
        <f t="shared" si="63"/>
        <v>60470229</v>
      </c>
      <c r="O315" s="25">
        <f t="shared" si="63"/>
        <v>178936546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customHeight="1" x14ac:dyDescent="0.3">
      <c r="A316" s="14" t="s">
        <v>20</v>
      </c>
      <c r="B316" s="15" t="s">
        <v>555</v>
      </c>
      <c r="C316" s="16" t="s">
        <v>556</v>
      </c>
      <c r="D316" s="23">
        <v>149265912</v>
      </c>
      <c r="E316" s="24">
        <v>149701435</v>
      </c>
      <c r="F316" s="24">
        <v>69451346</v>
      </c>
      <c r="G316" s="31">
        <f t="shared" si="60"/>
        <v>0.46528604601966994</v>
      </c>
      <c r="H316" s="23">
        <v>7683362</v>
      </c>
      <c r="I316" s="24">
        <v>10873642</v>
      </c>
      <c r="J316" s="24">
        <v>13723065</v>
      </c>
      <c r="K316" s="23">
        <v>32280069</v>
      </c>
      <c r="L316" s="23">
        <v>12038038</v>
      </c>
      <c r="M316" s="24">
        <v>13276934</v>
      </c>
      <c r="N316" s="24">
        <v>11856305</v>
      </c>
      <c r="O316" s="23">
        <v>37171277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customHeight="1" x14ac:dyDescent="0.3">
      <c r="A317" s="14" t="s">
        <v>20</v>
      </c>
      <c r="B317" s="15" t="s">
        <v>557</v>
      </c>
      <c r="C317" s="16" t="s">
        <v>558</v>
      </c>
      <c r="D317" s="23">
        <v>318818408</v>
      </c>
      <c r="E317" s="24">
        <v>318818408</v>
      </c>
      <c r="F317" s="24">
        <v>149879458</v>
      </c>
      <c r="G317" s="31">
        <f t="shared" si="60"/>
        <v>0.47010917261715957</v>
      </c>
      <c r="H317" s="23">
        <v>13919644</v>
      </c>
      <c r="I317" s="24">
        <v>18532494</v>
      </c>
      <c r="J317" s="24">
        <v>23645056</v>
      </c>
      <c r="K317" s="23">
        <v>56097194</v>
      </c>
      <c r="L317" s="23">
        <v>30825873</v>
      </c>
      <c r="M317" s="24">
        <v>31184255</v>
      </c>
      <c r="N317" s="24">
        <v>31772136</v>
      </c>
      <c r="O317" s="23">
        <v>93782264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customHeight="1" x14ac:dyDescent="0.3">
      <c r="A318" s="14" t="s">
        <v>20</v>
      </c>
      <c r="B318" s="15" t="s">
        <v>559</v>
      </c>
      <c r="C318" s="16" t="s">
        <v>560</v>
      </c>
      <c r="D318" s="23">
        <v>118099211</v>
      </c>
      <c r="E318" s="24">
        <v>118099211</v>
      </c>
      <c r="F318" s="24">
        <v>49970527</v>
      </c>
      <c r="G318" s="31">
        <f t="shared" si="60"/>
        <v>0.42312329250023523</v>
      </c>
      <c r="H318" s="23">
        <v>7525260</v>
      </c>
      <c r="I318" s="24">
        <v>7241139</v>
      </c>
      <c r="J318" s="24">
        <v>7191150</v>
      </c>
      <c r="K318" s="23">
        <v>21957549</v>
      </c>
      <c r="L318" s="23">
        <v>9451198</v>
      </c>
      <c r="M318" s="24">
        <v>10972607</v>
      </c>
      <c r="N318" s="24">
        <v>7589173</v>
      </c>
      <c r="O318" s="23">
        <v>28012978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customHeight="1" x14ac:dyDescent="0.3">
      <c r="A319" s="14" t="s">
        <v>20</v>
      </c>
      <c r="B319" s="15" t="s">
        <v>561</v>
      </c>
      <c r="C319" s="16" t="s">
        <v>562</v>
      </c>
      <c r="D319" s="23">
        <v>29423490</v>
      </c>
      <c r="E319" s="24">
        <v>29406983</v>
      </c>
      <c r="F319" s="24">
        <v>13349163</v>
      </c>
      <c r="G319" s="31">
        <f t="shared" si="60"/>
        <v>0.45369067367603233</v>
      </c>
      <c r="H319" s="23">
        <v>283608</v>
      </c>
      <c r="I319" s="24">
        <v>1451439</v>
      </c>
      <c r="J319" s="24">
        <v>1497859</v>
      </c>
      <c r="K319" s="23">
        <v>3232906</v>
      </c>
      <c r="L319" s="23">
        <v>6501446</v>
      </c>
      <c r="M319" s="24">
        <v>1701718</v>
      </c>
      <c r="N319" s="24">
        <v>1913093</v>
      </c>
      <c r="O319" s="23">
        <v>10116257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customHeight="1" x14ac:dyDescent="0.3">
      <c r="A320" s="14" t="s">
        <v>35</v>
      </c>
      <c r="B320" s="15" t="s">
        <v>563</v>
      </c>
      <c r="C320" s="16" t="s">
        <v>564</v>
      </c>
      <c r="D320" s="23">
        <v>11992612</v>
      </c>
      <c r="E320" s="24">
        <v>10598631</v>
      </c>
      <c r="F320" s="24">
        <v>3845577</v>
      </c>
      <c r="G320" s="31">
        <f t="shared" si="60"/>
        <v>0.32066217100995181</v>
      </c>
      <c r="H320" s="23">
        <v>78602</v>
      </c>
      <c r="I320" s="24">
        <v>709023</v>
      </c>
      <c r="J320" s="24">
        <v>436707</v>
      </c>
      <c r="K320" s="23">
        <v>1224332</v>
      </c>
      <c r="L320" s="23">
        <v>213687</v>
      </c>
      <c r="M320" s="24">
        <v>2109961</v>
      </c>
      <c r="N320" s="24">
        <v>297597</v>
      </c>
      <c r="O320" s="23">
        <v>2621245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3" customHeight="1" x14ac:dyDescent="0.3">
      <c r="A321" s="17" t="s">
        <v>0</v>
      </c>
      <c r="B321" s="18" t="s">
        <v>565</v>
      </c>
      <c r="C321" s="19" t="s">
        <v>0</v>
      </c>
      <c r="D321" s="25">
        <f>SUM(D316:D320)</f>
        <v>627599633</v>
      </c>
      <c r="E321" s="26">
        <f>SUM(E316:E320)</f>
        <v>626624668</v>
      </c>
      <c r="F321" s="26">
        <f>SUM(F316:F320)</f>
        <v>286496071</v>
      </c>
      <c r="G321" s="32">
        <f t="shared" si="60"/>
        <v>0.45649496260938699</v>
      </c>
      <c r="H321" s="25">
        <f t="shared" ref="H321:W321" si="64">SUM(H316:H320)</f>
        <v>29490476</v>
      </c>
      <c r="I321" s="26">
        <f t="shared" si="64"/>
        <v>38807737</v>
      </c>
      <c r="J321" s="26">
        <f t="shared" si="64"/>
        <v>46493837</v>
      </c>
      <c r="K321" s="25">
        <f t="shared" si="64"/>
        <v>114792050</v>
      </c>
      <c r="L321" s="25">
        <f t="shared" si="64"/>
        <v>59030242</v>
      </c>
      <c r="M321" s="26">
        <f t="shared" si="64"/>
        <v>59245475</v>
      </c>
      <c r="N321" s="26">
        <f t="shared" si="64"/>
        <v>53428304</v>
      </c>
      <c r="O321" s="25">
        <f t="shared" si="64"/>
        <v>171704021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customHeight="1" x14ac:dyDescent="0.3">
      <c r="A322" s="14" t="s">
        <v>20</v>
      </c>
      <c r="B322" s="15" t="s">
        <v>566</v>
      </c>
      <c r="C322" s="16" t="s">
        <v>567</v>
      </c>
      <c r="D322" s="23">
        <v>7405760</v>
      </c>
      <c r="E322" s="24">
        <v>7405760</v>
      </c>
      <c r="F322" s="24">
        <v>10620406</v>
      </c>
      <c r="G322" s="31">
        <f t="shared" si="60"/>
        <v>1.4340737480015555</v>
      </c>
      <c r="H322" s="23">
        <v>1708262</v>
      </c>
      <c r="I322" s="24">
        <v>2190459</v>
      </c>
      <c r="J322" s="24">
        <v>969435</v>
      </c>
      <c r="K322" s="23">
        <v>4868156</v>
      </c>
      <c r="L322" s="23">
        <v>1684629</v>
      </c>
      <c r="M322" s="24">
        <v>3127178</v>
      </c>
      <c r="N322" s="24">
        <v>940443</v>
      </c>
      <c r="O322" s="23">
        <v>5752250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customHeight="1" x14ac:dyDescent="0.3">
      <c r="A323" s="14" t="s">
        <v>20</v>
      </c>
      <c r="B323" s="15" t="s">
        <v>568</v>
      </c>
      <c r="C323" s="16" t="s">
        <v>569</v>
      </c>
      <c r="D323" s="23">
        <v>124209209</v>
      </c>
      <c r="E323" s="24">
        <v>124187209</v>
      </c>
      <c r="F323" s="24">
        <v>65291090</v>
      </c>
      <c r="G323" s="31">
        <f t="shared" si="60"/>
        <v>0.52565418076207215</v>
      </c>
      <c r="H323" s="23">
        <v>7898967</v>
      </c>
      <c r="I323" s="24">
        <v>9611909</v>
      </c>
      <c r="J323" s="24">
        <v>10853089</v>
      </c>
      <c r="K323" s="23">
        <v>28363965</v>
      </c>
      <c r="L323" s="23">
        <v>9302880</v>
      </c>
      <c r="M323" s="24">
        <v>15737086</v>
      </c>
      <c r="N323" s="24">
        <v>11887159</v>
      </c>
      <c r="O323" s="23">
        <v>36927125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customHeight="1" x14ac:dyDescent="0.3">
      <c r="A324" s="14" t="s">
        <v>20</v>
      </c>
      <c r="B324" s="15" t="s">
        <v>570</v>
      </c>
      <c r="C324" s="16" t="s">
        <v>571</v>
      </c>
      <c r="D324" s="23">
        <v>156818284</v>
      </c>
      <c r="E324" s="24">
        <v>159954592</v>
      </c>
      <c r="F324" s="24">
        <v>77968139</v>
      </c>
      <c r="G324" s="31">
        <f t="shared" si="60"/>
        <v>0.49718780878892921</v>
      </c>
      <c r="H324" s="23">
        <v>8282124</v>
      </c>
      <c r="I324" s="24">
        <v>11160192</v>
      </c>
      <c r="J324" s="24">
        <v>13183919</v>
      </c>
      <c r="K324" s="23">
        <v>32626235</v>
      </c>
      <c r="L324" s="23">
        <v>13343232</v>
      </c>
      <c r="M324" s="24">
        <v>13856142</v>
      </c>
      <c r="N324" s="24">
        <v>18142530</v>
      </c>
      <c r="O324" s="23">
        <v>45341904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customHeight="1" x14ac:dyDescent="0.3">
      <c r="A325" s="14" t="s">
        <v>20</v>
      </c>
      <c r="B325" s="15" t="s">
        <v>572</v>
      </c>
      <c r="C325" s="16" t="s">
        <v>573</v>
      </c>
      <c r="D325" s="23">
        <v>243291071</v>
      </c>
      <c r="E325" s="24">
        <v>241608131</v>
      </c>
      <c r="F325" s="24">
        <v>121175025</v>
      </c>
      <c r="G325" s="31">
        <f t="shared" si="60"/>
        <v>0.4980660593170721</v>
      </c>
      <c r="H325" s="23">
        <v>16028653</v>
      </c>
      <c r="I325" s="24">
        <v>16900807</v>
      </c>
      <c r="J325" s="24">
        <v>23766278</v>
      </c>
      <c r="K325" s="23">
        <v>56695738</v>
      </c>
      <c r="L325" s="23">
        <v>22255020</v>
      </c>
      <c r="M325" s="24">
        <v>6356039</v>
      </c>
      <c r="N325" s="24">
        <v>35868228</v>
      </c>
      <c r="O325" s="23">
        <v>64479287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customHeight="1" x14ac:dyDescent="0.3">
      <c r="A326" s="14" t="s">
        <v>20</v>
      </c>
      <c r="B326" s="15" t="s">
        <v>574</v>
      </c>
      <c r="C326" s="16" t="s">
        <v>575</v>
      </c>
      <c r="D326" s="23">
        <v>32473500</v>
      </c>
      <c r="E326" s="24">
        <v>32473500</v>
      </c>
      <c r="F326" s="24">
        <v>13389851</v>
      </c>
      <c r="G326" s="31">
        <f t="shared" si="60"/>
        <v>0.41233162424746334</v>
      </c>
      <c r="H326" s="23">
        <v>1361842</v>
      </c>
      <c r="I326" s="24">
        <v>3477560</v>
      </c>
      <c r="J326" s="24">
        <v>2353125</v>
      </c>
      <c r="K326" s="23">
        <v>7192527</v>
      </c>
      <c r="L326" s="23">
        <v>2612101</v>
      </c>
      <c r="M326" s="24">
        <v>1887709</v>
      </c>
      <c r="N326" s="24">
        <v>1697514</v>
      </c>
      <c r="O326" s="23">
        <v>6197324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customHeight="1" x14ac:dyDescent="0.3">
      <c r="A327" s="14" t="s">
        <v>20</v>
      </c>
      <c r="B327" s="15" t="s">
        <v>576</v>
      </c>
      <c r="C327" s="16" t="s">
        <v>577</v>
      </c>
      <c r="D327" s="23">
        <v>48559078</v>
      </c>
      <c r="E327" s="24">
        <v>48559078</v>
      </c>
      <c r="F327" s="24">
        <v>10977977</v>
      </c>
      <c r="G327" s="31">
        <f t="shared" si="60"/>
        <v>0.22607465899579066</v>
      </c>
      <c r="H327" s="23">
        <v>113293</v>
      </c>
      <c r="I327" s="24">
        <v>356290</v>
      </c>
      <c r="J327" s="24">
        <v>4489054</v>
      </c>
      <c r="K327" s="23">
        <v>4958637</v>
      </c>
      <c r="L327" s="23">
        <v>1957957</v>
      </c>
      <c r="M327" s="24">
        <v>1658160</v>
      </c>
      <c r="N327" s="24">
        <v>2403223</v>
      </c>
      <c r="O327" s="23">
        <v>6019340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customHeight="1" x14ac:dyDescent="0.3">
      <c r="A328" s="14" t="s">
        <v>20</v>
      </c>
      <c r="B328" s="15" t="s">
        <v>578</v>
      </c>
      <c r="C328" s="16" t="s">
        <v>579</v>
      </c>
      <c r="D328" s="23">
        <v>38558511</v>
      </c>
      <c r="E328" s="24">
        <v>38558511</v>
      </c>
      <c r="F328" s="24">
        <v>9985686</v>
      </c>
      <c r="G328" s="31">
        <f t="shared" si="60"/>
        <v>0.25897488624495901</v>
      </c>
      <c r="H328" s="23">
        <v>4660</v>
      </c>
      <c r="I328" s="24">
        <v>893946</v>
      </c>
      <c r="J328" s="24">
        <v>624821</v>
      </c>
      <c r="K328" s="23">
        <v>1523427</v>
      </c>
      <c r="L328" s="23">
        <v>2976345</v>
      </c>
      <c r="M328" s="24">
        <v>2298816</v>
      </c>
      <c r="N328" s="24">
        <v>3187098</v>
      </c>
      <c r="O328" s="23">
        <v>8462259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customHeight="1" x14ac:dyDescent="0.3">
      <c r="A329" s="14" t="s">
        <v>35</v>
      </c>
      <c r="B329" s="15" t="s">
        <v>580</v>
      </c>
      <c r="C329" s="16" t="s">
        <v>581</v>
      </c>
      <c r="D329" s="23">
        <v>10344570</v>
      </c>
      <c r="E329" s="24">
        <v>10427570</v>
      </c>
      <c r="F329" s="24">
        <v>4368438</v>
      </c>
      <c r="G329" s="31">
        <f t="shared" si="60"/>
        <v>0.4222928550920918</v>
      </c>
      <c r="H329" s="23">
        <v>543097</v>
      </c>
      <c r="I329" s="24">
        <v>682365</v>
      </c>
      <c r="J329" s="24">
        <v>746383</v>
      </c>
      <c r="K329" s="23">
        <v>1971845</v>
      </c>
      <c r="L329" s="23">
        <v>752841</v>
      </c>
      <c r="M329" s="24">
        <v>994283</v>
      </c>
      <c r="N329" s="24">
        <v>649469</v>
      </c>
      <c r="O329" s="23">
        <v>2396593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3" customHeight="1" x14ac:dyDescent="0.3">
      <c r="A330" s="17" t="s">
        <v>0</v>
      </c>
      <c r="B330" s="18" t="s">
        <v>582</v>
      </c>
      <c r="C330" s="19" t="s">
        <v>0</v>
      </c>
      <c r="D330" s="25">
        <f>SUM(D322:D329)</f>
        <v>661659983</v>
      </c>
      <c r="E330" s="26">
        <f>SUM(E322:E329)</f>
        <v>663174351</v>
      </c>
      <c r="F330" s="26">
        <f>SUM(F322:F329)</f>
        <v>313776612</v>
      </c>
      <c r="G330" s="32">
        <f t="shared" si="60"/>
        <v>0.47422637013246727</v>
      </c>
      <c r="H330" s="25">
        <f t="shared" ref="H330:W330" si="65">SUM(H322:H329)</f>
        <v>35940898</v>
      </c>
      <c r="I330" s="26">
        <f t="shared" si="65"/>
        <v>45273528</v>
      </c>
      <c r="J330" s="26">
        <f t="shared" si="65"/>
        <v>56986104</v>
      </c>
      <c r="K330" s="25">
        <f t="shared" si="65"/>
        <v>138200530</v>
      </c>
      <c r="L330" s="25">
        <f t="shared" si="65"/>
        <v>54885005</v>
      </c>
      <c r="M330" s="26">
        <f t="shared" si="65"/>
        <v>45915413</v>
      </c>
      <c r="N330" s="26">
        <f t="shared" si="65"/>
        <v>74775664</v>
      </c>
      <c r="O330" s="25">
        <f t="shared" si="65"/>
        <v>175576082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customHeight="1" x14ac:dyDescent="0.3">
      <c r="A331" s="14" t="s">
        <v>20</v>
      </c>
      <c r="B331" s="15" t="s">
        <v>583</v>
      </c>
      <c r="C331" s="16" t="s">
        <v>584</v>
      </c>
      <c r="D331" s="23">
        <v>2403850</v>
      </c>
      <c r="E331" s="24">
        <v>2403850</v>
      </c>
      <c r="F331" s="24">
        <v>612847</v>
      </c>
      <c r="G331" s="31">
        <f t="shared" si="60"/>
        <v>0.25494394408968946</v>
      </c>
      <c r="H331" s="23">
        <v>83294</v>
      </c>
      <c r="I331" s="24">
        <v>89561</v>
      </c>
      <c r="J331" s="24">
        <v>59075</v>
      </c>
      <c r="K331" s="23">
        <v>231930</v>
      </c>
      <c r="L331" s="23">
        <v>262622</v>
      </c>
      <c r="M331" s="24">
        <v>15450</v>
      </c>
      <c r="N331" s="24">
        <v>102845</v>
      </c>
      <c r="O331" s="23">
        <v>380917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customHeight="1" x14ac:dyDescent="0.3">
      <c r="A332" s="14" t="s">
        <v>20</v>
      </c>
      <c r="B332" s="15" t="s">
        <v>585</v>
      </c>
      <c r="C332" s="16" t="s">
        <v>586</v>
      </c>
      <c r="D332" s="23">
        <v>28235848</v>
      </c>
      <c r="E332" s="24">
        <v>28545848</v>
      </c>
      <c r="F332" s="24">
        <v>9845794</v>
      </c>
      <c r="G332" s="31">
        <f t="shared" si="60"/>
        <v>0.34869836386709546</v>
      </c>
      <c r="H332" s="23">
        <v>1898815</v>
      </c>
      <c r="I332" s="24">
        <v>0</v>
      </c>
      <c r="J332" s="24">
        <v>2011419</v>
      </c>
      <c r="K332" s="23">
        <v>3910234</v>
      </c>
      <c r="L332" s="23">
        <v>1807004</v>
      </c>
      <c r="M332" s="24">
        <v>1817755</v>
      </c>
      <c r="N332" s="24">
        <v>2310801</v>
      </c>
      <c r="O332" s="23">
        <v>5935560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customHeight="1" x14ac:dyDescent="0.3">
      <c r="A333" s="14" t="s">
        <v>20</v>
      </c>
      <c r="B333" s="15" t="s">
        <v>587</v>
      </c>
      <c r="C333" s="16" t="s">
        <v>588</v>
      </c>
      <c r="D333" s="23">
        <v>7637548</v>
      </c>
      <c r="E333" s="24">
        <v>7637548</v>
      </c>
      <c r="F333" s="24">
        <v>2767767</v>
      </c>
      <c r="G333" s="31">
        <f t="shared" si="60"/>
        <v>0.36238947368972346</v>
      </c>
      <c r="H333" s="23">
        <v>141012</v>
      </c>
      <c r="I333" s="24">
        <v>320697</v>
      </c>
      <c r="J333" s="24">
        <v>303860</v>
      </c>
      <c r="K333" s="23">
        <v>765569</v>
      </c>
      <c r="L333" s="23">
        <v>506395</v>
      </c>
      <c r="M333" s="24">
        <v>746776</v>
      </c>
      <c r="N333" s="24">
        <v>749027</v>
      </c>
      <c r="O333" s="23">
        <v>2002198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customHeight="1" x14ac:dyDescent="0.3">
      <c r="A334" s="14" t="s">
        <v>35</v>
      </c>
      <c r="B334" s="15" t="s">
        <v>589</v>
      </c>
      <c r="C334" s="16" t="s">
        <v>590</v>
      </c>
      <c r="D334" s="23">
        <v>5388478</v>
      </c>
      <c r="E334" s="24">
        <v>5388478</v>
      </c>
      <c r="F334" s="24">
        <v>1625834</v>
      </c>
      <c r="G334" s="31">
        <f t="shared" si="60"/>
        <v>0.30172416032876076</v>
      </c>
      <c r="H334" s="23">
        <v>68970</v>
      </c>
      <c r="I334" s="24">
        <v>244683</v>
      </c>
      <c r="J334" s="24">
        <v>421645</v>
      </c>
      <c r="K334" s="23">
        <v>735298</v>
      </c>
      <c r="L334" s="23">
        <v>451832</v>
      </c>
      <c r="M334" s="24">
        <v>194232</v>
      </c>
      <c r="N334" s="24">
        <v>244472</v>
      </c>
      <c r="O334" s="23">
        <v>890536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3" customHeight="1" x14ac:dyDescent="0.3">
      <c r="A335" s="17" t="s">
        <v>0</v>
      </c>
      <c r="B335" s="18" t="s">
        <v>591</v>
      </c>
      <c r="C335" s="19" t="s">
        <v>0</v>
      </c>
      <c r="D335" s="25">
        <f>SUM(D331:D334)</f>
        <v>43665724</v>
      </c>
      <c r="E335" s="26">
        <f>SUM(E331:E334)</f>
        <v>43975724</v>
      </c>
      <c r="F335" s="26">
        <f>SUM(F331:F334)</f>
        <v>14852242</v>
      </c>
      <c r="G335" s="32">
        <f t="shared" si="60"/>
        <v>0.34013502215147057</v>
      </c>
      <c r="H335" s="25">
        <f t="shared" ref="H335:W335" si="66">SUM(H331:H334)</f>
        <v>2192091</v>
      </c>
      <c r="I335" s="26">
        <f t="shared" si="66"/>
        <v>654941</v>
      </c>
      <c r="J335" s="26">
        <f t="shared" si="66"/>
        <v>2795999</v>
      </c>
      <c r="K335" s="25">
        <f t="shared" si="66"/>
        <v>5643031</v>
      </c>
      <c r="L335" s="25">
        <f t="shared" si="66"/>
        <v>3027853</v>
      </c>
      <c r="M335" s="26">
        <f t="shared" si="66"/>
        <v>2774213</v>
      </c>
      <c r="N335" s="26">
        <f t="shared" si="66"/>
        <v>3407145</v>
      </c>
      <c r="O335" s="25">
        <f t="shared" si="66"/>
        <v>9209211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3" customHeight="1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9375506714</v>
      </c>
      <c r="E336" s="26">
        <f>SUM(E300,E302:E307,E309:E314,E316:E320,E322:E329,E331:E334)</f>
        <v>9379819390</v>
      </c>
      <c r="F336" s="26">
        <f>SUM(F300,F302:F307,F309:F314,F316:F320,F322:F329,F331:F334)</f>
        <v>1066047303</v>
      </c>
      <c r="G336" s="32">
        <f t="shared" si="60"/>
        <v>0.11370556659173654</v>
      </c>
      <c r="H336" s="25">
        <f t="shared" ref="H336:W336" si="67">SUM(H300,H302:H307,H309:H314,H316:H320,H322:H329,H331:H334)</f>
        <v>102047359</v>
      </c>
      <c r="I336" s="26">
        <f t="shared" si="67"/>
        <v>158760225</v>
      </c>
      <c r="J336" s="26">
        <f t="shared" si="67"/>
        <v>183659484</v>
      </c>
      <c r="K336" s="25">
        <f t="shared" si="67"/>
        <v>444467068</v>
      </c>
      <c r="L336" s="25">
        <f t="shared" si="67"/>
        <v>197086101</v>
      </c>
      <c r="M336" s="26">
        <f t="shared" si="67"/>
        <v>204817427</v>
      </c>
      <c r="N336" s="26">
        <f t="shared" si="67"/>
        <v>219676707</v>
      </c>
      <c r="O336" s="25">
        <f t="shared" si="67"/>
        <v>621580235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3" customHeight="1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38282668490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38233806392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12661089754</v>
      </c>
      <c r="G337" s="34">
        <f t="shared" si="60"/>
        <v>0.33072641624518062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1185941305</v>
      </c>
      <c r="I337" s="30">
        <f t="shared" si="68"/>
        <v>1739082935</v>
      </c>
      <c r="J337" s="30">
        <f t="shared" si="68"/>
        <v>2293148199</v>
      </c>
      <c r="K337" s="29">
        <f t="shared" si="68"/>
        <v>5218172439</v>
      </c>
      <c r="L337" s="29">
        <f t="shared" si="68"/>
        <v>2482461754</v>
      </c>
      <c r="M337" s="30">
        <f t="shared" si="68"/>
        <v>2146103857</v>
      </c>
      <c r="N337" s="30">
        <f t="shared" si="68"/>
        <v>2814351704</v>
      </c>
      <c r="O337" s="29">
        <f t="shared" si="68"/>
        <v>7442917315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ht="13" customHeight="1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ht="13" customHeight="1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ht="13" customHeight="1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ht="13" customHeight="1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ht="13" customHeight="1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ht="13" customHeight="1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ht="13" customHeight="1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ht="13" customHeight="1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ht="13" customHeight="1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ht="13" customHeight="1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ht="13" customHeight="1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ht="13" customHeight="1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ht="13" customHeight="1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ht="13" customHeight="1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ht="13" customHeight="1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ht="13" customHeight="1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ht="13" customHeight="1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ht="13" customHeight="1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ht="13" customHeight="1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ht="13" customHeight="1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ht="13" customHeight="1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ht="13" customHeight="1" x14ac:dyDescent="0.25">
      <c r="B359" s="1"/>
    </row>
    <row r="360" spans="2:23" ht="13" customHeight="1" x14ac:dyDescent="0.25">
      <c r="B360" s="1"/>
    </row>
  </sheetData>
  <mergeCells count="2">
    <mergeCell ref="B1:W1"/>
    <mergeCell ref="B2:W2"/>
  </mergeCells>
  <printOptions horizontalCentered="1"/>
  <pageMargins left="3.937007874015748E-2" right="3.937007874015748E-2" top="0.59055118110236227" bottom="0.59055118110236227" header="0.31496062992125984" footer="0.31496062992125984"/>
  <pageSetup paperSize="9" scale="58" orientation="landscape" r:id="rId1"/>
  <rowBreaks count="4" manualBreakCount="4">
    <brk id="53" max="22" man="1"/>
    <brk id="101" max="22" man="1"/>
    <brk id="169" max="22" man="1"/>
    <brk id="230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E6631A-06E3-43AB-895A-6B20FB215F4D}"/>
</file>

<file path=customXml/itemProps2.xml><?xml version="1.0" encoding="utf-8"?>
<ds:datastoreItem xmlns:ds="http://schemas.openxmlformats.org/officeDocument/2006/customXml" ds:itemID="{1D511622-A77F-4596-AE7E-495D445E3F5B}"/>
</file>

<file path=customXml/itemProps3.xml><?xml version="1.0" encoding="utf-8"?>
<ds:datastoreItem xmlns:ds="http://schemas.openxmlformats.org/officeDocument/2006/customXml" ds:itemID="{499B320E-03D3-45C5-9724-C5D800112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R&amp;M</vt:lpstr>
      <vt:lpstr>'R&amp;M'!Print_Area</vt:lpstr>
      <vt:lpstr>'R&amp;M'!Print_Titles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2026-02-12T11:27:15Z</cp:lastPrinted>
  <dcterms:created xsi:type="dcterms:W3CDTF">2026-02-10T12:28:07Z</dcterms:created>
  <dcterms:modified xsi:type="dcterms:W3CDTF">2026-02-12T14:07:52Z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